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7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8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9.xml" ContentType="application/vnd.openxmlformats-officedocument.themeOverride+xml"/>
  <Override PartName="/xl/drawings/drawing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lf\Downloads\"/>
    </mc:Choice>
  </mc:AlternateContent>
  <xr:revisionPtr revIDLastSave="0" documentId="13_ncr:1_{F0312CBE-AA93-491B-894A-6C575FAABE31}" xr6:coauthVersionLast="47" xr6:coauthVersionMax="47" xr10:uidLastSave="{00000000-0000-0000-0000-000000000000}"/>
  <workbookProtection workbookAlgorithmName="SHA-512" workbookHashValue="sguNklnjk7jNPYCAPvTuY0dnvy1FfOJIRUWTtcYj0nu5Gzjcd3encRQHel3ah7+KUzibq64/tSQqI7gBhBq2Xg==" workbookSaltValue="SYYNCHjAhkS+rZND6lWFhw==" workbookSpinCount="100000" lockStructure="1"/>
  <bookViews>
    <workbookView xWindow="-120" yWindow="-120" windowWidth="29040" windowHeight="15720" firstSheet="1" activeTab="1" xr2:uid="{AB668527-D7D6-4494-A53C-60DF8B2049CD}"/>
  </bookViews>
  <sheets>
    <sheet name="Data" sheetId="12" state="veryHidden" r:id="rId1"/>
    <sheet name="Intro" sheetId="28" r:id="rId2"/>
    <sheet name="Demand" sheetId="31" r:id="rId3"/>
    <sheet name="Electricity" sheetId="29" r:id="rId4"/>
    <sheet name="Renewables" sheetId="32" r:id="rId5"/>
    <sheet name="Emissions" sheetId="33" r:id="rId6"/>
    <sheet name="Macro drivers" sheetId="34" r:id="rId7"/>
    <sheet name="Services" sheetId="30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data" localSheetId="2">[2]Data!$A$5:$EI$500</definedName>
    <definedName name="data" localSheetId="3">[1]Data!$A$5:$EI$500</definedName>
    <definedName name="data" localSheetId="5">[4]Data!$A$5:$EI$500</definedName>
    <definedName name="data" localSheetId="1">[1]Data!$A$5:$EI$500</definedName>
    <definedName name="data" localSheetId="6">[5]Data!$A$5:$EI$500</definedName>
    <definedName name="data" localSheetId="4">[3]Data!$A$5:$EI$500</definedName>
    <definedName name="data" localSheetId="7">[1]Data!$A$5:$EI$500</definedName>
    <definedName name="data">Data!$A$5:$EI$500</definedName>
    <definedName name="_xlnm.Print_Titles" localSheetId="2">Demand!$1:$5</definedName>
    <definedName name="_xlnm.Print_Titles" localSheetId="3">Electricity!$1:$5</definedName>
    <definedName name="_xlnm.Print_Titles" localSheetId="6">'Macro drivers'!$1:$5</definedName>
    <definedName name="_xlnm.Print_Titles" localSheetId="4">Renewables!$1:$5</definedName>
    <definedName name="Scenario_definitions" localSheetId="1">Intro!$B$21</definedName>
    <definedName name="_xlnm.Print_Area" localSheetId="2">Demand!$A$1:$N$198</definedName>
    <definedName name="_xlnm.Print_Area" localSheetId="3">Electricity!$A$1:$N$165</definedName>
    <definedName name="_xlnm.Print_Area" localSheetId="5">Emissions!$A$1:$N$81</definedName>
    <definedName name="_xlnm.Print_Area" localSheetId="1">Intro!$A$1:$P$53</definedName>
    <definedName name="_xlnm.Print_Area" localSheetId="6">'Macro drivers'!$A$1:$N$77</definedName>
    <definedName name="_xlnm.Print_Area" localSheetId="4">Renewables!$A$1:$N$69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1" i="34" l="1"/>
  <c r="M71" i="34"/>
  <c r="L71" i="34"/>
  <c r="K71" i="34"/>
  <c r="J71" i="34"/>
  <c r="I71" i="34"/>
  <c r="H71" i="34"/>
  <c r="G71" i="34"/>
  <c r="F71" i="34"/>
  <c r="E71" i="34"/>
  <c r="D71" i="34"/>
  <c r="N49" i="34"/>
  <c r="M49" i="34"/>
  <c r="L49" i="34"/>
  <c r="K49" i="34"/>
  <c r="J49" i="34"/>
  <c r="I49" i="34"/>
  <c r="H49" i="34"/>
  <c r="G49" i="34"/>
  <c r="F49" i="34"/>
  <c r="E49" i="34"/>
  <c r="D49" i="34"/>
  <c r="N27" i="34"/>
  <c r="M27" i="34"/>
  <c r="L27" i="34"/>
  <c r="K27" i="34"/>
  <c r="J27" i="34"/>
  <c r="I27" i="34"/>
  <c r="H27" i="34"/>
  <c r="G27" i="34"/>
  <c r="F27" i="34"/>
  <c r="E27" i="34"/>
  <c r="D27" i="34"/>
  <c r="N3" i="34"/>
  <c r="B3" i="34"/>
  <c r="N75" i="33"/>
  <c r="M75" i="33"/>
  <c r="L75" i="33"/>
  <c r="K75" i="33"/>
  <c r="J75" i="33"/>
  <c r="I75" i="33"/>
  <c r="H75" i="33"/>
  <c r="G75" i="33"/>
  <c r="F75" i="33"/>
  <c r="E75" i="33"/>
  <c r="D75" i="33"/>
  <c r="N74" i="33"/>
  <c r="M74" i="33"/>
  <c r="L74" i="33"/>
  <c r="K74" i="33"/>
  <c r="J74" i="33"/>
  <c r="I74" i="33"/>
  <c r="H74" i="33"/>
  <c r="G74" i="33"/>
  <c r="F74" i="33"/>
  <c r="E74" i="33"/>
  <c r="D74" i="33"/>
  <c r="N73" i="33"/>
  <c r="M73" i="33"/>
  <c r="L73" i="33"/>
  <c r="K73" i="33"/>
  <c r="J73" i="33"/>
  <c r="I73" i="33"/>
  <c r="H73" i="33"/>
  <c r="G73" i="33"/>
  <c r="F73" i="33"/>
  <c r="E73" i="33"/>
  <c r="D73" i="33"/>
  <c r="N51" i="33"/>
  <c r="M51" i="33"/>
  <c r="L51" i="33"/>
  <c r="K51" i="33"/>
  <c r="J51" i="33"/>
  <c r="I51" i="33"/>
  <c r="H51" i="33"/>
  <c r="G51" i="33"/>
  <c r="F51" i="33"/>
  <c r="E51" i="33"/>
  <c r="D51" i="33"/>
  <c r="N50" i="33"/>
  <c r="M50" i="33"/>
  <c r="L50" i="33"/>
  <c r="K50" i="33"/>
  <c r="J50" i="33"/>
  <c r="I50" i="33"/>
  <c r="H50" i="33"/>
  <c r="G50" i="33"/>
  <c r="F50" i="33"/>
  <c r="E50" i="33"/>
  <c r="D50" i="33"/>
  <c r="N49" i="33"/>
  <c r="M49" i="33"/>
  <c r="L49" i="33"/>
  <c r="K49" i="33"/>
  <c r="J49" i="33"/>
  <c r="I49" i="33"/>
  <c r="H49" i="33"/>
  <c r="G49" i="33"/>
  <c r="F49" i="33"/>
  <c r="E49" i="33"/>
  <c r="D49" i="33"/>
  <c r="N27" i="33"/>
  <c r="M27" i="33"/>
  <c r="L27" i="33"/>
  <c r="K27" i="33"/>
  <c r="J27" i="33"/>
  <c r="I27" i="33"/>
  <c r="H27" i="33"/>
  <c r="G27" i="33"/>
  <c r="F27" i="33"/>
  <c r="E27" i="33"/>
  <c r="D27" i="33"/>
  <c r="N26" i="33"/>
  <c r="M26" i="33"/>
  <c r="L26" i="33"/>
  <c r="K26" i="33"/>
  <c r="J26" i="33"/>
  <c r="I26" i="33"/>
  <c r="H26" i="33"/>
  <c r="G26" i="33"/>
  <c r="F26" i="33"/>
  <c r="E26" i="33"/>
  <c r="D26" i="33"/>
  <c r="N25" i="33"/>
  <c r="M25" i="33"/>
  <c r="L25" i="33"/>
  <c r="K25" i="33"/>
  <c r="J25" i="33"/>
  <c r="I25" i="33"/>
  <c r="H25" i="33"/>
  <c r="G25" i="33"/>
  <c r="F25" i="33"/>
  <c r="E25" i="33"/>
  <c r="D25" i="33"/>
  <c r="N3" i="33"/>
  <c r="B3" i="33"/>
  <c r="N63" i="32"/>
  <c r="M63" i="32"/>
  <c r="L63" i="32"/>
  <c r="K63" i="32"/>
  <c r="J63" i="32"/>
  <c r="I63" i="32"/>
  <c r="H63" i="32"/>
  <c r="G63" i="32"/>
  <c r="F63" i="32"/>
  <c r="E63" i="32"/>
  <c r="D63" i="32"/>
  <c r="N62" i="32"/>
  <c r="M62" i="32"/>
  <c r="L62" i="32"/>
  <c r="K62" i="32"/>
  <c r="J62" i="32"/>
  <c r="I62" i="32"/>
  <c r="H62" i="32"/>
  <c r="G62" i="32"/>
  <c r="F62" i="32"/>
  <c r="E62" i="32"/>
  <c r="D62" i="32"/>
  <c r="N61" i="32"/>
  <c r="M61" i="32"/>
  <c r="L61" i="32"/>
  <c r="K61" i="32"/>
  <c r="J61" i="32"/>
  <c r="I61" i="32"/>
  <c r="H61" i="32"/>
  <c r="G61" i="32"/>
  <c r="F61" i="32"/>
  <c r="E61" i="32"/>
  <c r="D61" i="32"/>
  <c r="N60" i="32"/>
  <c r="M60" i="32"/>
  <c r="L60" i="32"/>
  <c r="K60" i="32"/>
  <c r="J60" i="32"/>
  <c r="I60" i="32"/>
  <c r="H60" i="32"/>
  <c r="G60" i="32"/>
  <c r="F60" i="32"/>
  <c r="E60" i="32"/>
  <c r="D60" i="32"/>
  <c r="N59" i="32"/>
  <c r="M59" i="32"/>
  <c r="L59" i="32"/>
  <c r="K59" i="32"/>
  <c r="J59" i="32"/>
  <c r="I59" i="32"/>
  <c r="H59" i="32"/>
  <c r="G59" i="32"/>
  <c r="F59" i="32"/>
  <c r="E59" i="32"/>
  <c r="D59" i="32"/>
  <c r="N58" i="32"/>
  <c r="M58" i="32"/>
  <c r="L58" i="32"/>
  <c r="K58" i="32"/>
  <c r="J58" i="32"/>
  <c r="I58" i="32"/>
  <c r="H58" i="32"/>
  <c r="G58" i="32"/>
  <c r="F58" i="32"/>
  <c r="E58" i="32"/>
  <c r="D58" i="32"/>
  <c r="N57" i="32"/>
  <c r="M57" i="32"/>
  <c r="L57" i="32"/>
  <c r="K57" i="32"/>
  <c r="J57" i="32"/>
  <c r="I57" i="32"/>
  <c r="H57" i="32"/>
  <c r="G57" i="32"/>
  <c r="F57" i="32"/>
  <c r="E57" i="32"/>
  <c r="D57" i="32"/>
  <c r="N56" i="32"/>
  <c r="M56" i="32"/>
  <c r="L56" i="32"/>
  <c r="K56" i="32"/>
  <c r="J56" i="32"/>
  <c r="I56" i="32"/>
  <c r="H56" i="32"/>
  <c r="G56" i="32"/>
  <c r="F56" i="32"/>
  <c r="E56" i="32"/>
  <c r="D56" i="32"/>
  <c r="N55" i="32"/>
  <c r="M55" i="32"/>
  <c r="L55" i="32"/>
  <c r="K55" i="32"/>
  <c r="J55" i="32"/>
  <c r="I55" i="32"/>
  <c r="H55" i="32"/>
  <c r="G55" i="32"/>
  <c r="F55" i="32"/>
  <c r="E55" i="32"/>
  <c r="D55" i="32"/>
  <c r="N54" i="32"/>
  <c r="M54" i="32"/>
  <c r="L54" i="32"/>
  <c r="K54" i="32"/>
  <c r="J54" i="32"/>
  <c r="I54" i="32"/>
  <c r="H54" i="32"/>
  <c r="G54" i="32"/>
  <c r="F54" i="32"/>
  <c r="E54" i="32"/>
  <c r="D54" i="32"/>
  <c r="N53" i="32"/>
  <c r="M53" i="32"/>
  <c r="L53" i="32"/>
  <c r="K53" i="32"/>
  <c r="J53" i="32"/>
  <c r="I53" i="32"/>
  <c r="H53" i="32"/>
  <c r="G53" i="32"/>
  <c r="F53" i="32"/>
  <c r="E53" i="32"/>
  <c r="D53" i="32"/>
  <c r="N52" i="32"/>
  <c r="M52" i="32"/>
  <c r="L52" i="32"/>
  <c r="K52" i="32"/>
  <c r="J52" i="32"/>
  <c r="I52" i="32"/>
  <c r="H52" i="32"/>
  <c r="G52" i="32"/>
  <c r="F52" i="32"/>
  <c r="E52" i="32"/>
  <c r="D52" i="32"/>
  <c r="N51" i="32"/>
  <c r="M51" i="32"/>
  <c r="L51" i="32"/>
  <c r="K51" i="32"/>
  <c r="J51" i="32"/>
  <c r="I51" i="32"/>
  <c r="H51" i="32"/>
  <c r="G51" i="32"/>
  <c r="F51" i="32"/>
  <c r="E51" i="32"/>
  <c r="D51" i="32"/>
  <c r="N50" i="32"/>
  <c r="M50" i="32"/>
  <c r="L50" i="32"/>
  <c r="K50" i="32"/>
  <c r="J50" i="32"/>
  <c r="I50" i="32"/>
  <c r="H50" i="32"/>
  <c r="G50" i="32"/>
  <c r="F50" i="32"/>
  <c r="E50" i="32"/>
  <c r="D50" i="32"/>
  <c r="N49" i="32"/>
  <c r="M49" i="32"/>
  <c r="L49" i="32"/>
  <c r="K49" i="32"/>
  <c r="J49" i="32"/>
  <c r="I49" i="32"/>
  <c r="H49" i="32"/>
  <c r="G49" i="32"/>
  <c r="F49" i="32"/>
  <c r="E49" i="32"/>
  <c r="D49" i="32"/>
  <c r="N27" i="32"/>
  <c r="M27" i="32"/>
  <c r="L27" i="32"/>
  <c r="K27" i="32"/>
  <c r="J27" i="32"/>
  <c r="I27" i="32"/>
  <c r="H27" i="32"/>
  <c r="G27" i="32"/>
  <c r="F27" i="32"/>
  <c r="E27" i="32"/>
  <c r="D27" i="32"/>
  <c r="N26" i="32"/>
  <c r="M26" i="32"/>
  <c r="L26" i="32"/>
  <c r="K26" i="32"/>
  <c r="J26" i="32"/>
  <c r="I26" i="32"/>
  <c r="H26" i="32"/>
  <c r="G26" i="32"/>
  <c r="F26" i="32"/>
  <c r="E26" i="32"/>
  <c r="D26" i="32"/>
  <c r="N25" i="32"/>
  <c r="M25" i="32"/>
  <c r="L25" i="32"/>
  <c r="K25" i="32"/>
  <c r="J25" i="32"/>
  <c r="I25" i="32"/>
  <c r="H25" i="32"/>
  <c r="G25" i="32"/>
  <c r="F25" i="32"/>
  <c r="E25" i="32"/>
  <c r="D25" i="32"/>
  <c r="N3" i="32"/>
  <c r="B3" i="32"/>
  <c r="N197" i="31"/>
  <c r="M197" i="31"/>
  <c r="L197" i="31"/>
  <c r="K197" i="31"/>
  <c r="J197" i="31"/>
  <c r="I197" i="31"/>
  <c r="H197" i="31"/>
  <c r="G197" i="31"/>
  <c r="F197" i="31"/>
  <c r="E197" i="31"/>
  <c r="D197" i="31"/>
  <c r="N196" i="31"/>
  <c r="M196" i="31"/>
  <c r="L196" i="31"/>
  <c r="K196" i="31"/>
  <c r="J196" i="31"/>
  <c r="I196" i="31"/>
  <c r="H196" i="31"/>
  <c r="G196" i="31"/>
  <c r="F196" i="31"/>
  <c r="E196" i="31"/>
  <c r="D196" i="31"/>
  <c r="N195" i="31"/>
  <c r="M195" i="31"/>
  <c r="L195" i="31"/>
  <c r="K195" i="31"/>
  <c r="J195" i="31"/>
  <c r="I195" i="31"/>
  <c r="H195" i="31"/>
  <c r="G195" i="31"/>
  <c r="F195" i="31"/>
  <c r="E195" i="31"/>
  <c r="D195" i="31"/>
  <c r="N173" i="31"/>
  <c r="M173" i="31"/>
  <c r="L173" i="31"/>
  <c r="K173" i="31"/>
  <c r="J173" i="31"/>
  <c r="I173" i="31"/>
  <c r="H173" i="31"/>
  <c r="G173" i="31"/>
  <c r="F173" i="31"/>
  <c r="E173" i="31"/>
  <c r="D173" i="31"/>
  <c r="N172" i="31"/>
  <c r="M172" i="31"/>
  <c r="L172" i="31"/>
  <c r="K172" i="31"/>
  <c r="J172" i="31"/>
  <c r="I172" i="31"/>
  <c r="H172" i="31"/>
  <c r="G172" i="31"/>
  <c r="F172" i="31"/>
  <c r="E172" i="31"/>
  <c r="D172" i="31"/>
  <c r="N171" i="31"/>
  <c r="M171" i="31"/>
  <c r="L171" i="31"/>
  <c r="K171" i="31"/>
  <c r="J171" i="31"/>
  <c r="I171" i="31"/>
  <c r="H171" i="31"/>
  <c r="G171" i="31"/>
  <c r="F171" i="31"/>
  <c r="E171" i="31"/>
  <c r="D171" i="31"/>
  <c r="N149" i="31"/>
  <c r="M149" i="31"/>
  <c r="L149" i="31"/>
  <c r="K149" i="31"/>
  <c r="J149" i="31"/>
  <c r="I149" i="31"/>
  <c r="H149" i="31"/>
  <c r="G149" i="31"/>
  <c r="F149" i="31"/>
  <c r="E149" i="31"/>
  <c r="D149" i="31"/>
  <c r="N148" i="31"/>
  <c r="M148" i="31"/>
  <c r="L148" i="31"/>
  <c r="K148" i="31"/>
  <c r="J148" i="31"/>
  <c r="I148" i="31"/>
  <c r="H148" i="31"/>
  <c r="G148" i="31"/>
  <c r="F148" i="31"/>
  <c r="E148" i="31"/>
  <c r="D148" i="31"/>
  <c r="N147" i="31"/>
  <c r="M147" i="31"/>
  <c r="L147" i="31"/>
  <c r="K147" i="31"/>
  <c r="J147" i="31"/>
  <c r="I147" i="31"/>
  <c r="H147" i="31"/>
  <c r="G147" i="31"/>
  <c r="F147" i="31"/>
  <c r="E147" i="31"/>
  <c r="D147" i="31"/>
  <c r="N125" i="31"/>
  <c r="M125" i="31"/>
  <c r="L125" i="31"/>
  <c r="K125" i="31"/>
  <c r="J125" i="31"/>
  <c r="I125" i="31"/>
  <c r="H125" i="31"/>
  <c r="G125" i="31"/>
  <c r="F125" i="31"/>
  <c r="E125" i="31"/>
  <c r="D125" i="31"/>
  <c r="N124" i="31"/>
  <c r="M124" i="31"/>
  <c r="L124" i="31"/>
  <c r="K124" i="31"/>
  <c r="J124" i="31"/>
  <c r="I124" i="31"/>
  <c r="H124" i="31"/>
  <c r="G124" i="31"/>
  <c r="F124" i="31"/>
  <c r="E124" i="31"/>
  <c r="D124" i="31"/>
  <c r="N123" i="31"/>
  <c r="M123" i="31"/>
  <c r="L123" i="31"/>
  <c r="K123" i="31"/>
  <c r="J123" i="31"/>
  <c r="I123" i="31"/>
  <c r="H123" i="31"/>
  <c r="G123" i="31"/>
  <c r="F123" i="31"/>
  <c r="E123" i="31"/>
  <c r="D123" i="31"/>
  <c r="N122" i="31"/>
  <c r="M122" i="31"/>
  <c r="L122" i="31"/>
  <c r="K122" i="31"/>
  <c r="J122" i="31"/>
  <c r="I122" i="31"/>
  <c r="H122" i="31"/>
  <c r="G122" i="31"/>
  <c r="F122" i="31"/>
  <c r="E122" i="31"/>
  <c r="D122" i="31"/>
  <c r="N121" i="31"/>
  <c r="M121" i="31"/>
  <c r="L121" i="31"/>
  <c r="K121" i="31"/>
  <c r="J121" i="31"/>
  <c r="I121" i="31"/>
  <c r="H121" i="31"/>
  <c r="G121" i="31"/>
  <c r="F121" i="31"/>
  <c r="E121" i="31"/>
  <c r="D121" i="31"/>
  <c r="N120" i="31"/>
  <c r="M120" i="31"/>
  <c r="L120" i="31"/>
  <c r="K120" i="31"/>
  <c r="J120" i="31"/>
  <c r="I120" i="31"/>
  <c r="H120" i="31"/>
  <c r="G120" i="31"/>
  <c r="F120" i="31"/>
  <c r="E120" i="31"/>
  <c r="D120" i="31"/>
  <c r="N119" i="31"/>
  <c r="M119" i="31"/>
  <c r="L119" i="31"/>
  <c r="K119" i="31"/>
  <c r="J119" i="31"/>
  <c r="I119" i="31"/>
  <c r="H119" i="31"/>
  <c r="G119" i="31"/>
  <c r="F119" i="31"/>
  <c r="E119" i="31"/>
  <c r="D119" i="31"/>
  <c r="N118" i="31"/>
  <c r="M118" i="31"/>
  <c r="L118" i="31"/>
  <c r="K118" i="31"/>
  <c r="J118" i="31"/>
  <c r="I118" i="31"/>
  <c r="H118" i="31"/>
  <c r="G118" i="31"/>
  <c r="F118" i="31"/>
  <c r="E118" i="31"/>
  <c r="D118" i="31"/>
  <c r="N117" i="31"/>
  <c r="M117" i="31"/>
  <c r="L117" i="31"/>
  <c r="K117" i="31"/>
  <c r="J117" i="31"/>
  <c r="I117" i="31"/>
  <c r="H117" i="31"/>
  <c r="G117" i="31"/>
  <c r="F117" i="31"/>
  <c r="E117" i="31"/>
  <c r="D117" i="31"/>
  <c r="N96" i="31"/>
  <c r="M96" i="31"/>
  <c r="L96" i="31"/>
  <c r="K96" i="31"/>
  <c r="J96" i="31"/>
  <c r="I96" i="31"/>
  <c r="H96" i="31"/>
  <c r="G96" i="31"/>
  <c r="F96" i="31"/>
  <c r="E96" i="31"/>
  <c r="D96" i="31"/>
  <c r="N95" i="31"/>
  <c r="M95" i="31"/>
  <c r="L95" i="31"/>
  <c r="K95" i="31"/>
  <c r="J95" i="31"/>
  <c r="I95" i="31"/>
  <c r="H95" i="31"/>
  <c r="G95" i="31"/>
  <c r="F95" i="31"/>
  <c r="E95" i="31"/>
  <c r="D95" i="31"/>
  <c r="N94" i="31"/>
  <c r="M94" i="31"/>
  <c r="L94" i="31"/>
  <c r="K94" i="31"/>
  <c r="J94" i="31"/>
  <c r="I94" i="31"/>
  <c r="H94" i="31"/>
  <c r="G94" i="31"/>
  <c r="F94" i="31"/>
  <c r="E94" i="31"/>
  <c r="D94" i="31"/>
  <c r="N93" i="31"/>
  <c r="M93" i="31"/>
  <c r="L93" i="31"/>
  <c r="K93" i="31"/>
  <c r="J93" i="31"/>
  <c r="I93" i="31"/>
  <c r="H93" i="31"/>
  <c r="G93" i="31"/>
  <c r="F93" i="31"/>
  <c r="E93" i="31"/>
  <c r="D93" i="31"/>
  <c r="N92" i="31"/>
  <c r="M92" i="31"/>
  <c r="L92" i="31"/>
  <c r="K92" i="31"/>
  <c r="J92" i="31"/>
  <c r="I92" i="31"/>
  <c r="H92" i="31"/>
  <c r="G92" i="31"/>
  <c r="F92" i="31"/>
  <c r="E92" i="31"/>
  <c r="D92" i="31"/>
  <c r="N91" i="31"/>
  <c r="M91" i="31"/>
  <c r="L91" i="31"/>
  <c r="K91" i="31"/>
  <c r="J91" i="31"/>
  <c r="I91" i="31"/>
  <c r="H91" i="31"/>
  <c r="G91" i="31"/>
  <c r="F91" i="31"/>
  <c r="E91" i="31"/>
  <c r="D91" i="31"/>
  <c r="N90" i="31"/>
  <c r="M90" i="31"/>
  <c r="L90" i="31"/>
  <c r="K90" i="31"/>
  <c r="J90" i="31"/>
  <c r="I90" i="31"/>
  <c r="H90" i="31"/>
  <c r="G90" i="31"/>
  <c r="F90" i="31"/>
  <c r="E90" i="31"/>
  <c r="D90" i="31"/>
  <c r="N89" i="31"/>
  <c r="M89" i="31"/>
  <c r="L89" i="31"/>
  <c r="K89" i="31"/>
  <c r="J89" i="31"/>
  <c r="I89" i="31"/>
  <c r="H89" i="31"/>
  <c r="G89" i="31"/>
  <c r="F89" i="31"/>
  <c r="E89" i="31"/>
  <c r="D89" i="31"/>
  <c r="N88" i="31"/>
  <c r="M88" i="31"/>
  <c r="L88" i="31"/>
  <c r="K88" i="31"/>
  <c r="J88" i="31"/>
  <c r="I88" i="31"/>
  <c r="H88" i="31"/>
  <c r="G88" i="31"/>
  <c r="F88" i="31"/>
  <c r="E88" i="31"/>
  <c r="D88" i="31"/>
  <c r="N87" i="31"/>
  <c r="M87" i="31"/>
  <c r="L87" i="31"/>
  <c r="K87" i="31"/>
  <c r="J87" i="31"/>
  <c r="I87" i="31"/>
  <c r="H87" i="31"/>
  <c r="G87" i="31"/>
  <c r="F87" i="31"/>
  <c r="E87" i="31"/>
  <c r="D87" i="31"/>
  <c r="N86" i="31"/>
  <c r="M86" i="31"/>
  <c r="L86" i="31"/>
  <c r="K86" i="31"/>
  <c r="J86" i="31"/>
  <c r="I86" i="31"/>
  <c r="H86" i="31"/>
  <c r="G86" i="31"/>
  <c r="F86" i="31"/>
  <c r="E86" i="31"/>
  <c r="D86" i="31"/>
  <c r="N85" i="31"/>
  <c r="M85" i="31"/>
  <c r="L85" i="31"/>
  <c r="K85" i="31"/>
  <c r="J85" i="31"/>
  <c r="I85" i="31"/>
  <c r="H85" i="31"/>
  <c r="G85" i="31"/>
  <c r="F85" i="31"/>
  <c r="E85" i="31"/>
  <c r="D85" i="31"/>
  <c r="N84" i="31"/>
  <c r="M84" i="31"/>
  <c r="L84" i="31"/>
  <c r="K84" i="31"/>
  <c r="J84" i="31"/>
  <c r="I84" i="31"/>
  <c r="H84" i="31"/>
  <c r="G84" i="31"/>
  <c r="F84" i="31"/>
  <c r="E84" i="31"/>
  <c r="D84" i="31"/>
  <c r="N83" i="31"/>
  <c r="M83" i="31"/>
  <c r="L83" i="31"/>
  <c r="K83" i="31"/>
  <c r="J83" i="31"/>
  <c r="I83" i="31"/>
  <c r="H83" i="31"/>
  <c r="G83" i="31"/>
  <c r="F83" i="31"/>
  <c r="E83" i="31"/>
  <c r="D83" i="31"/>
  <c r="N82" i="31"/>
  <c r="M82" i="31"/>
  <c r="L82" i="31"/>
  <c r="K82" i="31"/>
  <c r="J82" i="31"/>
  <c r="I82" i="31"/>
  <c r="H82" i="31"/>
  <c r="G82" i="31"/>
  <c r="F82" i="31"/>
  <c r="E82" i="31"/>
  <c r="D82" i="31"/>
  <c r="N81" i="31"/>
  <c r="M81" i="31"/>
  <c r="L81" i="31"/>
  <c r="K81" i="31"/>
  <c r="J81" i="31"/>
  <c r="I81" i="31"/>
  <c r="H81" i="31"/>
  <c r="G81" i="31"/>
  <c r="F81" i="31"/>
  <c r="E81" i="31"/>
  <c r="D81" i="31"/>
  <c r="N80" i="31"/>
  <c r="M80" i="31"/>
  <c r="L80" i="31"/>
  <c r="K80" i="31"/>
  <c r="J80" i="31"/>
  <c r="I80" i="31"/>
  <c r="H80" i="31"/>
  <c r="G80" i="31"/>
  <c r="F80" i="31"/>
  <c r="E80" i="31"/>
  <c r="D80" i="31"/>
  <c r="N79" i="31"/>
  <c r="M79" i="31"/>
  <c r="L79" i="31"/>
  <c r="K79" i="31"/>
  <c r="J79" i="31"/>
  <c r="I79" i="31"/>
  <c r="H79" i="31"/>
  <c r="G79" i="31"/>
  <c r="F79" i="31"/>
  <c r="E79" i="31"/>
  <c r="D79" i="31"/>
  <c r="N78" i="31"/>
  <c r="M78" i="31"/>
  <c r="L78" i="31"/>
  <c r="K78" i="31"/>
  <c r="J78" i="31"/>
  <c r="I78" i="31"/>
  <c r="H78" i="31"/>
  <c r="G78" i="31"/>
  <c r="F78" i="31"/>
  <c r="E78" i="31"/>
  <c r="D78" i="31"/>
  <c r="N77" i="31"/>
  <c r="M77" i="31"/>
  <c r="L77" i="31"/>
  <c r="K77" i="31"/>
  <c r="J77" i="31"/>
  <c r="I77" i="31"/>
  <c r="H77" i="31"/>
  <c r="G77" i="31"/>
  <c r="F77" i="31"/>
  <c r="E77" i="31"/>
  <c r="D77" i="31"/>
  <c r="N76" i="31"/>
  <c r="M76" i="31"/>
  <c r="L76" i="31"/>
  <c r="K76" i="31"/>
  <c r="J76" i="31"/>
  <c r="I76" i="31"/>
  <c r="H76" i="31"/>
  <c r="G76" i="31"/>
  <c r="F76" i="31"/>
  <c r="E76" i="31"/>
  <c r="D76" i="31"/>
  <c r="N53" i="31"/>
  <c r="M53" i="31"/>
  <c r="L53" i="31"/>
  <c r="K53" i="31"/>
  <c r="J53" i="31"/>
  <c r="I53" i="31"/>
  <c r="H53" i="31"/>
  <c r="G53" i="31"/>
  <c r="F53" i="31"/>
  <c r="E53" i="31"/>
  <c r="D53" i="31"/>
  <c r="N52" i="31"/>
  <c r="M52" i="31"/>
  <c r="L52" i="31"/>
  <c r="K52" i="31"/>
  <c r="J52" i="31"/>
  <c r="I52" i="31"/>
  <c r="H52" i="31"/>
  <c r="G52" i="31"/>
  <c r="F52" i="31"/>
  <c r="E52" i="31"/>
  <c r="D52" i="31"/>
  <c r="N51" i="31"/>
  <c r="M51" i="31"/>
  <c r="L51" i="31"/>
  <c r="K51" i="31"/>
  <c r="J51" i="31"/>
  <c r="I51" i="31"/>
  <c r="H51" i="31"/>
  <c r="G51" i="31"/>
  <c r="F51" i="31"/>
  <c r="E51" i="31"/>
  <c r="D51" i="31"/>
  <c r="N27" i="31"/>
  <c r="M27" i="31"/>
  <c r="L27" i="31"/>
  <c r="K27" i="31"/>
  <c r="J27" i="31"/>
  <c r="I27" i="31"/>
  <c r="H27" i="31"/>
  <c r="G27" i="31"/>
  <c r="F27" i="31"/>
  <c r="E27" i="31"/>
  <c r="D27" i="31"/>
  <c r="N26" i="31"/>
  <c r="M26" i="31"/>
  <c r="L26" i="31"/>
  <c r="K26" i="31"/>
  <c r="J26" i="31"/>
  <c r="I26" i="31"/>
  <c r="H26" i="31"/>
  <c r="G26" i="31"/>
  <c r="F26" i="31"/>
  <c r="E26" i="31"/>
  <c r="D26" i="31"/>
  <c r="N25" i="31"/>
  <c r="M25" i="31"/>
  <c r="L25" i="31"/>
  <c r="K25" i="31"/>
  <c r="J25" i="31"/>
  <c r="I25" i="31"/>
  <c r="H25" i="31"/>
  <c r="G25" i="31"/>
  <c r="F25" i="31"/>
  <c r="E25" i="31"/>
  <c r="D25" i="31"/>
  <c r="N3" i="31"/>
  <c r="B3" i="31"/>
  <c r="N159" i="29"/>
  <c r="M159" i="29"/>
  <c r="L159" i="29"/>
  <c r="K159" i="29"/>
  <c r="J159" i="29"/>
  <c r="I159" i="29"/>
  <c r="H159" i="29"/>
  <c r="G159" i="29"/>
  <c r="F159" i="29"/>
  <c r="E159" i="29"/>
  <c r="D159" i="29"/>
  <c r="N158" i="29"/>
  <c r="M158" i="29"/>
  <c r="L158" i="29"/>
  <c r="K158" i="29"/>
  <c r="J158" i="29"/>
  <c r="I158" i="29"/>
  <c r="H158" i="29"/>
  <c r="G158" i="29"/>
  <c r="F158" i="29"/>
  <c r="E158" i="29"/>
  <c r="D158" i="29"/>
  <c r="N157" i="29"/>
  <c r="M157" i="29"/>
  <c r="L157" i="29"/>
  <c r="K157" i="29"/>
  <c r="J157" i="29"/>
  <c r="I157" i="29"/>
  <c r="H157" i="29"/>
  <c r="G157" i="29"/>
  <c r="F157" i="29"/>
  <c r="E157" i="29"/>
  <c r="D157" i="29"/>
  <c r="N156" i="29"/>
  <c r="M156" i="29"/>
  <c r="L156" i="29"/>
  <c r="K156" i="29"/>
  <c r="J156" i="29"/>
  <c r="I156" i="29"/>
  <c r="H156" i="29"/>
  <c r="G156" i="29"/>
  <c r="F156" i="29"/>
  <c r="E156" i="29"/>
  <c r="D156" i="29"/>
  <c r="N155" i="29"/>
  <c r="M155" i="29"/>
  <c r="L155" i="29"/>
  <c r="K155" i="29"/>
  <c r="J155" i="29"/>
  <c r="I155" i="29"/>
  <c r="H155" i="29"/>
  <c r="G155" i="29"/>
  <c r="F155" i="29"/>
  <c r="E155" i="29"/>
  <c r="D155" i="29"/>
  <c r="N154" i="29"/>
  <c r="M154" i="29"/>
  <c r="L154" i="29"/>
  <c r="K154" i="29"/>
  <c r="J154" i="29"/>
  <c r="I154" i="29"/>
  <c r="H154" i="29"/>
  <c r="G154" i="29"/>
  <c r="F154" i="29"/>
  <c r="E154" i="29"/>
  <c r="D154" i="29"/>
  <c r="N153" i="29"/>
  <c r="M153" i="29"/>
  <c r="L153" i="29"/>
  <c r="K153" i="29"/>
  <c r="J153" i="29"/>
  <c r="I153" i="29"/>
  <c r="H153" i="29"/>
  <c r="G153" i="29"/>
  <c r="F153" i="29"/>
  <c r="E153" i="29"/>
  <c r="D153" i="29"/>
  <c r="N152" i="29"/>
  <c r="M152" i="29"/>
  <c r="L152" i="29"/>
  <c r="K152" i="29"/>
  <c r="J152" i="29"/>
  <c r="I152" i="29"/>
  <c r="H152" i="29"/>
  <c r="G152" i="29"/>
  <c r="F152" i="29"/>
  <c r="E152" i="29"/>
  <c r="D152" i="29"/>
  <c r="N151" i="29"/>
  <c r="M151" i="29"/>
  <c r="L151" i="29"/>
  <c r="K151" i="29"/>
  <c r="J151" i="29"/>
  <c r="I151" i="29"/>
  <c r="H151" i="29"/>
  <c r="G151" i="29"/>
  <c r="F151" i="29"/>
  <c r="E151" i="29"/>
  <c r="D151" i="29"/>
  <c r="N150" i="29"/>
  <c r="M150" i="29"/>
  <c r="L150" i="29"/>
  <c r="K150" i="29"/>
  <c r="J150" i="29"/>
  <c r="I150" i="29"/>
  <c r="H150" i="29"/>
  <c r="G150" i="29"/>
  <c r="F150" i="29"/>
  <c r="E150" i="29"/>
  <c r="D150" i="29"/>
  <c r="N149" i="29"/>
  <c r="M149" i="29"/>
  <c r="L149" i="29"/>
  <c r="K149" i="29"/>
  <c r="J149" i="29"/>
  <c r="I149" i="29"/>
  <c r="H149" i="29"/>
  <c r="G149" i="29"/>
  <c r="F149" i="29"/>
  <c r="E149" i="29"/>
  <c r="D149" i="29"/>
  <c r="N148" i="29"/>
  <c r="M148" i="29"/>
  <c r="L148" i="29"/>
  <c r="K148" i="29"/>
  <c r="J148" i="29"/>
  <c r="I148" i="29"/>
  <c r="H148" i="29"/>
  <c r="G148" i="29"/>
  <c r="F148" i="29"/>
  <c r="E148" i="29"/>
  <c r="D148" i="29"/>
  <c r="N147" i="29"/>
  <c r="M147" i="29"/>
  <c r="L147" i="29"/>
  <c r="K147" i="29"/>
  <c r="J147" i="29"/>
  <c r="I147" i="29"/>
  <c r="H147" i="29"/>
  <c r="G147" i="29"/>
  <c r="F147" i="29"/>
  <c r="E147" i="29"/>
  <c r="D147" i="29"/>
  <c r="N146" i="29"/>
  <c r="M146" i="29"/>
  <c r="L146" i="29"/>
  <c r="K146" i="29"/>
  <c r="J146" i="29"/>
  <c r="I146" i="29"/>
  <c r="H146" i="29"/>
  <c r="G146" i="29"/>
  <c r="F146" i="29"/>
  <c r="E146" i="29"/>
  <c r="D146" i="29"/>
  <c r="N145" i="29"/>
  <c r="M145" i="29"/>
  <c r="L145" i="29"/>
  <c r="K145" i="29"/>
  <c r="J145" i="29"/>
  <c r="I145" i="29"/>
  <c r="H145" i="29"/>
  <c r="G145" i="29"/>
  <c r="F145" i="29"/>
  <c r="E145" i="29"/>
  <c r="D145" i="29"/>
  <c r="N144" i="29"/>
  <c r="M144" i="29"/>
  <c r="L144" i="29"/>
  <c r="K144" i="29"/>
  <c r="J144" i="29"/>
  <c r="I144" i="29"/>
  <c r="H144" i="29"/>
  <c r="G144" i="29"/>
  <c r="F144" i="29"/>
  <c r="E144" i="29"/>
  <c r="D144" i="29"/>
  <c r="N143" i="29"/>
  <c r="M143" i="29"/>
  <c r="L143" i="29"/>
  <c r="K143" i="29"/>
  <c r="J143" i="29"/>
  <c r="I143" i="29"/>
  <c r="H143" i="29"/>
  <c r="G143" i="29"/>
  <c r="F143" i="29"/>
  <c r="E143" i="29"/>
  <c r="D143" i="29"/>
  <c r="N142" i="29"/>
  <c r="M142" i="29"/>
  <c r="L142" i="29"/>
  <c r="K142" i="29"/>
  <c r="J142" i="29"/>
  <c r="I142" i="29"/>
  <c r="H142" i="29"/>
  <c r="G142" i="29"/>
  <c r="F142" i="29"/>
  <c r="E142" i="29"/>
  <c r="D142" i="29"/>
  <c r="N141" i="29"/>
  <c r="M141" i="29"/>
  <c r="L141" i="29"/>
  <c r="K141" i="29"/>
  <c r="J141" i="29"/>
  <c r="I141" i="29"/>
  <c r="H141" i="29"/>
  <c r="G141" i="29"/>
  <c r="F141" i="29"/>
  <c r="E141" i="29"/>
  <c r="D141" i="29"/>
  <c r="N140" i="29"/>
  <c r="M140" i="29"/>
  <c r="L140" i="29"/>
  <c r="K140" i="29"/>
  <c r="J140" i="29"/>
  <c r="I140" i="29"/>
  <c r="H140" i="29"/>
  <c r="G140" i="29"/>
  <c r="F140" i="29"/>
  <c r="E140" i="29"/>
  <c r="D140" i="29"/>
  <c r="N139" i="29"/>
  <c r="M139" i="29"/>
  <c r="L139" i="29"/>
  <c r="K139" i="29"/>
  <c r="J139" i="29"/>
  <c r="I139" i="29"/>
  <c r="H139" i="29"/>
  <c r="G139" i="29"/>
  <c r="F139" i="29"/>
  <c r="E139" i="29"/>
  <c r="D139" i="29"/>
  <c r="N138" i="29"/>
  <c r="M138" i="29"/>
  <c r="L138" i="29"/>
  <c r="K138" i="29"/>
  <c r="J138" i="29"/>
  <c r="I138" i="29"/>
  <c r="H138" i="29"/>
  <c r="G138" i="29"/>
  <c r="F138" i="29"/>
  <c r="E138" i="29"/>
  <c r="D138" i="29"/>
  <c r="N137" i="29"/>
  <c r="M137" i="29"/>
  <c r="L137" i="29"/>
  <c r="K137" i="29"/>
  <c r="J137" i="29"/>
  <c r="I137" i="29"/>
  <c r="H137" i="29"/>
  <c r="G137" i="29"/>
  <c r="F137" i="29"/>
  <c r="E137" i="29"/>
  <c r="D137" i="29"/>
  <c r="N136" i="29"/>
  <c r="M136" i="29"/>
  <c r="L136" i="29"/>
  <c r="K136" i="29"/>
  <c r="J136" i="29"/>
  <c r="I136" i="29"/>
  <c r="H136" i="29"/>
  <c r="G136" i="29"/>
  <c r="F136" i="29"/>
  <c r="E136" i="29"/>
  <c r="D136" i="29"/>
  <c r="N135" i="29"/>
  <c r="M135" i="29"/>
  <c r="L135" i="29"/>
  <c r="K135" i="29"/>
  <c r="J135" i="29"/>
  <c r="I135" i="29"/>
  <c r="H135" i="29"/>
  <c r="G135" i="29"/>
  <c r="F135" i="29"/>
  <c r="E135" i="29"/>
  <c r="D135" i="29"/>
  <c r="N134" i="29"/>
  <c r="M134" i="29"/>
  <c r="L134" i="29"/>
  <c r="K134" i="29"/>
  <c r="J134" i="29"/>
  <c r="I134" i="29"/>
  <c r="H134" i="29"/>
  <c r="G134" i="29"/>
  <c r="F134" i="29"/>
  <c r="E134" i="29"/>
  <c r="D134" i="29"/>
  <c r="N133" i="29"/>
  <c r="M133" i="29"/>
  <c r="L133" i="29"/>
  <c r="K133" i="29"/>
  <c r="J133" i="29"/>
  <c r="I133" i="29"/>
  <c r="H133" i="29"/>
  <c r="G133" i="29"/>
  <c r="F133" i="29"/>
  <c r="E133" i="29"/>
  <c r="D133" i="29"/>
  <c r="N111" i="29"/>
  <c r="M111" i="29"/>
  <c r="L111" i="29"/>
  <c r="K111" i="29"/>
  <c r="J111" i="29"/>
  <c r="I111" i="29"/>
  <c r="H111" i="29"/>
  <c r="G111" i="29"/>
  <c r="F111" i="29"/>
  <c r="E111" i="29"/>
  <c r="D111" i="29"/>
  <c r="N110" i="29"/>
  <c r="M110" i="29"/>
  <c r="L110" i="29"/>
  <c r="K110" i="29"/>
  <c r="J110" i="29"/>
  <c r="I110" i="29"/>
  <c r="H110" i="29"/>
  <c r="G110" i="29"/>
  <c r="F110" i="29"/>
  <c r="E110" i="29"/>
  <c r="D110" i="29"/>
  <c r="N109" i="29"/>
  <c r="M109" i="29"/>
  <c r="L109" i="29"/>
  <c r="K109" i="29"/>
  <c r="J109" i="29"/>
  <c r="I109" i="29"/>
  <c r="H109" i="29"/>
  <c r="G109" i="29"/>
  <c r="F109" i="29"/>
  <c r="E109" i="29"/>
  <c r="D109" i="29"/>
  <c r="N108" i="29"/>
  <c r="M108" i="29"/>
  <c r="L108" i="29"/>
  <c r="K108" i="29"/>
  <c r="J108" i="29"/>
  <c r="I108" i="29"/>
  <c r="H108" i="29"/>
  <c r="G108" i="29"/>
  <c r="F108" i="29"/>
  <c r="E108" i="29"/>
  <c r="D108" i="29"/>
  <c r="N107" i="29"/>
  <c r="M107" i="29"/>
  <c r="L107" i="29"/>
  <c r="K107" i="29"/>
  <c r="J107" i="29"/>
  <c r="I107" i="29"/>
  <c r="H107" i="29"/>
  <c r="G107" i="29"/>
  <c r="F107" i="29"/>
  <c r="E107" i="29"/>
  <c r="D107" i="29"/>
  <c r="N106" i="29"/>
  <c r="M106" i="29"/>
  <c r="L106" i="29"/>
  <c r="K106" i="29"/>
  <c r="J106" i="29"/>
  <c r="I106" i="29"/>
  <c r="H106" i="29"/>
  <c r="G106" i="29"/>
  <c r="F106" i="29"/>
  <c r="E106" i="29"/>
  <c r="D106" i="29"/>
  <c r="N105" i="29"/>
  <c r="M105" i="29"/>
  <c r="L105" i="29"/>
  <c r="K105" i="29"/>
  <c r="J105" i="29"/>
  <c r="I105" i="29"/>
  <c r="H105" i="29"/>
  <c r="G105" i="29"/>
  <c r="F105" i="29"/>
  <c r="E105" i="29"/>
  <c r="D105" i="29"/>
  <c r="N104" i="29"/>
  <c r="M104" i="29"/>
  <c r="L104" i="29"/>
  <c r="K104" i="29"/>
  <c r="J104" i="29"/>
  <c r="I104" i="29"/>
  <c r="H104" i="29"/>
  <c r="G104" i="29"/>
  <c r="F104" i="29"/>
  <c r="E104" i="29"/>
  <c r="D104" i="29"/>
  <c r="N103" i="29"/>
  <c r="M103" i="29"/>
  <c r="L103" i="29"/>
  <c r="K103" i="29"/>
  <c r="J103" i="29"/>
  <c r="I103" i="29"/>
  <c r="H103" i="29"/>
  <c r="G103" i="29"/>
  <c r="F103" i="29"/>
  <c r="E103" i="29"/>
  <c r="D103" i="29"/>
  <c r="N102" i="29"/>
  <c r="M102" i="29"/>
  <c r="L102" i="29"/>
  <c r="K102" i="29"/>
  <c r="J102" i="29"/>
  <c r="I102" i="29"/>
  <c r="H102" i="29"/>
  <c r="G102" i="29"/>
  <c r="F102" i="29"/>
  <c r="E102" i="29"/>
  <c r="D102" i="29"/>
  <c r="N101" i="29"/>
  <c r="M101" i="29"/>
  <c r="L101" i="29"/>
  <c r="K101" i="29"/>
  <c r="J101" i="29"/>
  <c r="I101" i="29"/>
  <c r="H101" i="29"/>
  <c r="G101" i="29"/>
  <c r="F101" i="29"/>
  <c r="E101" i="29"/>
  <c r="D101" i="29"/>
  <c r="N100" i="29"/>
  <c r="M100" i="29"/>
  <c r="L100" i="29"/>
  <c r="K100" i="29"/>
  <c r="J100" i="29"/>
  <c r="I100" i="29"/>
  <c r="H100" i="29"/>
  <c r="G100" i="29"/>
  <c r="F100" i="29"/>
  <c r="E100" i="29"/>
  <c r="D100" i="29"/>
  <c r="N99" i="29"/>
  <c r="M99" i="29"/>
  <c r="L99" i="29"/>
  <c r="K99" i="29"/>
  <c r="J99" i="29"/>
  <c r="I99" i="29"/>
  <c r="H99" i="29"/>
  <c r="G99" i="29"/>
  <c r="F99" i="29"/>
  <c r="E99" i="29"/>
  <c r="D99" i="29"/>
  <c r="N98" i="29"/>
  <c r="M98" i="29"/>
  <c r="L98" i="29"/>
  <c r="K98" i="29"/>
  <c r="J98" i="29"/>
  <c r="I98" i="29"/>
  <c r="H98" i="29"/>
  <c r="G98" i="29"/>
  <c r="F98" i="29"/>
  <c r="E98" i="29"/>
  <c r="D98" i="29"/>
  <c r="N97" i="29"/>
  <c r="M97" i="29"/>
  <c r="L97" i="29"/>
  <c r="K97" i="29"/>
  <c r="J97" i="29"/>
  <c r="I97" i="29"/>
  <c r="H97" i="29"/>
  <c r="G97" i="29"/>
  <c r="F97" i="29"/>
  <c r="E97" i="29"/>
  <c r="D97" i="29"/>
  <c r="N96" i="29"/>
  <c r="M96" i="29"/>
  <c r="L96" i="29"/>
  <c r="K96" i="29"/>
  <c r="J96" i="29"/>
  <c r="I96" i="29"/>
  <c r="H96" i="29"/>
  <c r="G96" i="29"/>
  <c r="F96" i="29"/>
  <c r="E96" i="29"/>
  <c r="D96" i="29"/>
  <c r="N95" i="29"/>
  <c r="M95" i="29"/>
  <c r="L95" i="29"/>
  <c r="K95" i="29"/>
  <c r="J95" i="29"/>
  <c r="I95" i="29"/>
  <c r="H95" i="29"/>
  <c r="G95" i="29"/>
  <c r="F95" i="29"/>
  <c r="E95" i="29"/>
  <c r="D95" i="29"/>
  <c r="N94" i="29"/>
  <c r="M94" i="29"/>
  <c r="L94" i="29"/>
  <c r="K94" i="29"/>
  <c r="J94" i="29"/>
  <c r="I94" i="29"/>
  <c r="H94" i="29"/>
  <c r="G94" i="29"/>
  <c r="F94" i="29"/>
  <c r="E94" i="29"/>
  <c r="D94" i="29"/>
  <c r="N93" i="29"/>
  <c r="M93" i="29"/>
  <c r="L93" i="29"/>
  <c r="K93" i="29"/>
  <c r="J93" i="29"/>
  <c r="I93" i="29"/>
  <c r="H93" i="29"/>
  <c r="G93" i="29"/>
  <c r="F93" i="29"/>
  <c r="E93" i="29"/>
  <c r="D93" i="29"/>
  <c r="N92" i="29"/>
  <c r="M92" i="29"/>
  <c r="L92" i="29"/>
  <c r="K92" i="29"/>
  <c r="J92" i="29"/>
  <c r="I92" i="29"/>
  <c r="H92" i="29"/>
  <c r="G92" i="29"/>
  <c r="F92" i="29"/>
  <c r="E92" i="29"/>
  <c r="D92" i="29"/>
  <c r="N91" i="29"/>
  <c r="M91" i="29"/>
  <c r="L91" i="29"/>
  <c r="K91" i="29"/>
  <c r="J91" i="29"/>
  <c r="I91" i="29"/>
  <c r="H91" i="29"/>
  <c r="G91" i="29"/>
  <c r="F91" i="29"/>
  <c r="E91" i="29"/>
  <c r="D91" i="29"/>
  <c r="N90" i="29"/>
  <c r="M90" i="29"/>
  <c r="L90" i="29"/>
  <c r="K90" i="29"/>
  <c r="J90" i="29"/>
  <c r="I90" i="29"/>
  <c r="H90" i="29"/>
  <c r="G90" i="29"/>
  <c r="F90" i="29"/>
  <c r="E90" i="29"/>
  <c r="D90" i="29"/>
  <c r="N89" i="29"/>
  <c r="M89" i="29"/>
  <c r="L89" i="29"/>
  <c r="K89" i="29"/>
  <c r="J89" i="29"/>
  <c r="I89" i="29"/>
  <c r="H89" i="29"/>
  <c r="G89" i="29"/>
  <c r="F89" i="29"/>
  <c r="E89" i="29"/>
  <c r="D89" i="29"/>
  <c r="N88" i="29"/>
  <c r="M88" i="29"/>
  <c r="L88" i="29"/>
  <c r="K88" i="29"/>
  <c r="J88" i="29"/>
  <c r="I88" i="29"/>
  <c r="H88" i="29"/>
  <c r="G88" i="29"/>
  <c r="F88" i="29"/>
  <c r="E88" i="29"/>
  <c r="D88" i="29"/>
  <c r="N87" i="29"/>
  <c r="M87" i="29"/>
  <c r="L87" i="29"/>
  <c r="K87" i="29"/>
  <c r="J87" i="29"/>
  <c r="I87" i="29"/>
  <c r="H87" i="29"/>
  <c r="G87" i="29"/>
  <c r="F87" i="29"/>
  <c r="E87" i="29"/>
  <c r="D87" i="29"/>
  <c r="N86" i="29"/>
  <c r="M86" i="29"/>
  <c r="L86" i="29"/>
  <c r="K86" i="29"/>
  <c r="J86" i="29"/>
  <c r="I86" i="29"/>
  <c r="H86" i="29"/>
  <c r="G86" i="29"/>
  <c r="F86" i="29"/>
  <c r="E86" i="29"/>
  <c r="D86" i="29"/>
  <c r="N85" i="29"/>
  <c r="M85" i="29"/>
  <c r="L85" i="29"/>
  <c r="K85" i="29"/>
  <c r="J85" i="29"/>
  <c r="I85" i="29"/>
  <c r="H85" i="29"/>
  <c r="G85" i="29"/>
  <c r="F85" i="29"/>
  <c r="E85" i="29"/>
  <c r="D85" i="29"/>
  <c r="N63" i="29"/>
  <c r="M63" i="29"/>
  <c r="L63" i="29"/>
  <c r="K63" i="29"/>
  <c r="J63" i="29"/>
  <c r="I63" i="29"/>
  <c r="H63" i="29"/>
  <c r="G63" i="29"/>
  <c r="F63" i="29"/>
  <c r="E63" i="29"/>
  <c r="D63" i="29"/>
  <c r="N62" i="29"/>
  <c r="M62" i="29"/>
  <c r="L62" i="29"/>
  <c r="K62" i="29"/>
  <c r="J62" i="29"/>
  <c r="I62" i="29"/>
  <c r="H62" i="29"/>
  <c r="G62" i="29"/>
  <c r="F62" i="29"/>
  <c r="E62" i="29"/>
  <c r="D62" i="29"/>
  <c r="N61" i="29"/>
  <c r="M61" i="29"/>
  <c r="L61" i="29"/>
  <c r="K61" i="29"/>
  <c r="J61" i="29"/>
  <c r="I61" i="29"/>
  <c r="H61" i="29"/>
  <c r="G61" i="29"/>
  <c r="F61" i="29"/>
  <c r="E61" i="29"/>
  <c r="D61" i="29"/>
  <c r="N37" i="29"/>
  <c r="M37" i="29"/>
  <c r="L37" i="29"/>
  <c r="K37" i="29"/>
  <c r="J37" i="29"/>
  <c r="I37" i="29"/>
  <c r="H37" i="29"/>
  <c r="G37" i="29"/>
  <c r="F37" i="29"/>
  <c r="E37" i="29"/>
  <c r="D37" i="29"/>
  <c r="N36" i="29"/>
  <c r="M36" i="29"/>
  <c r="L36" i="29"/>
  <c r="K36" i="29"/>
  <c r="J36" i="29"/>
  <c r="I36" i="29"/>
  <c r="H36" i="29"/>
  <c r="G36" i="29"/>
  <c r="F36" i="29"/>
  <c r="E36" i="29"/>
  <c r="D36" i="29"/>
  <c r="N35" i="29"/>
  <c r="M35" i="29"/>
  <c r="L35" i="29"/>
  <c r="K35" i="29"/>
  <c r="J35" i="29"/>
  <c r="I35" i="29"/>
  <c r="H35" i="29"/>
  <c r="G35" i="29"/>
  <c r="F35" i="29"/>
  <c r="E35" i="29"/>
  <c r="D35" i="29"/>
  <c r="N34" i="29"/>
  <c r="M34" i="29"/>
  <c r="L34" i="29"/>
  <c r="K34" i="29"/>
  <c r="J34" i="29"/>
  <c r="I34" i="29"/>
  <c r="H34" i="29"/>
  <c r="G34" i="29"/>
  <c r="F34" i="29"/>
  <c r="E34" i="29"/>
  <c r="D34" i="29"/>
  <c r="N33" i="29"/>
  <c r="M33" i="29"/>
  <c r="L33" i="29"/>
  <c r="K33" i="29"/>
  <c r="J33" i="29"/>
  <c r="I33" i="29"/>
  <c r="H33" i="29"/>
  <c r="G33" i="29"/>
  <c r="F33" i="29"/>
  <c r="E33" i="29"/>
  <c r="D33" i="29"/>
  <c r="N32" i="29"/>
  <c r="M32" i="29"/>
  <c r="L32" i="29"/>
  <c r="K32" i="29"/>
  <c r="J32" i="29"/>
  <c r="I32" i="29"/>
  <c r="H32" i="29"/>
  <c r="G32" i="29"/>
  <c r="F32" i="29"/>
  <c r="E32" i="29"/>
  <c r="D32" i="29"/>
  <c r="N31" i="29"/>
  <c r="M31" i="29"/>
  <c r="L31" i="29"/>
  <c r="K31" i="29"/>
  <c r="J31" i="29"/>
  <c r="I31" i="29"/>
  <c r="H31" i="29"/>
  <c r="G31" i="29"/>
  <c r="F31" i="29"/>
  <c r="E31" i="29"/>
  <c r="D31" i="29"/>
  <c r="N30" i="29"/>
  <c r="M30" i="29"/>
  <c r="L30" i="29"/>
  <c r="K30" i="29"/>
  <c r="J30" i="29"/>
  <c r="I30" i="29"/>
  <c r="H30" i="29"/>
  <c r="G30" i="29"/>
  <c r="F30" i="29"/>
  <c r="E30" i="29"/>
  <c r="D30" i="29"/>
  <c r="N29" i="29"/>
  <c r="M29" i="29"/>
  <c r="L29" i="29"/>
  <c r="K29" i="29"/>
  <c r="J29" i="29"/>
  <c r="I29" i="29"/>
  <c r="H29" i="29"/>
  <c r="G29" i="29"/>
  <c r="F29" i="29"/>
  <c r="E29" i="29"/>
  <c r="D29" i="29"/>
  <c r="N28" i="29"/>
  <c r="M28" i="29"/>
  <c r="L28" i="29"/>
  <c r="K28" i="29"/>
  <c r="J28" i="29"/>
  <c r="I28" i="29"/>
  <c r="H28" i="29"/>
  <c r="G28" i="29"/>
  <c r="F28" i="29"/>
  <c r="E28" i="29"/>
  <c r="D28" i="29"/>
  <c r="N27" i="29"/>
  <c r="M27" i="29"/>
  <c r="L27" i="29"/>
  <c r="K27" i="29"/>
  <c r="J27" i="29"/>
  <c r="I27" i="29"/>
  <c r="H27" i="29"/>
  <c r="G27" i="29"/>
  <c r="F27" i="29"/>
  <c r="E27" i="29"/>
  <c r="D27" i="29"/>
  <c r="N26" i="29"/>
  <c r="M26" i="29"/>
  <c r="L26" i="29"/>
  <c r="K26" i="29"/>
  <c r="J26" i="29"/>
  <c r="I26" i="29"/>
  <c r="H26" i="29"/>
  <c r="G26" i="29"/>
  <c r="F26" i="29"/>
  <c r="E26" i="29"/>
  <c r="D26" i="29"/>
  <c r="N3" i="29"/>
  <c r="B3" i="29"/>
  <c r="B2" i="28"/>
</calcChain>
</file>

<file path=xl/sharedStrings.xml><?xml version="1.0" encoding="utf-8"?>
<sst xmlns="http://schemas.openxmlformats.org/spreadsheetml/2006/main" count="916" uniqueCount="328">
  <si>
    <t>country Name</t>
  </si>
  <si>
    <t>minYear</t>
  </si>
  <si>
    <t>maxYear</t>
  </si>
  <si>
    <t>Unit</t>
  </si>
  <si>
    <t>Scenario</t>
  </si>
  <si>
    <t>Unique Code</t>
  </si>
  <si>
    <t>%</t>
  </si>
  <si>
    <t>US$15ppp/cap</t>
  </si>
  <si>
    <t>koe/US$15ppp</t>
  </si>
  <si>
    <t>tCO2/cap</t>
  </si>
  <si>
    <t>kgCO2/$15ppp</t>
  </si>
  <si>
    <t>Based on projections from the EnerFuture service</t>
  </si>
  <si>
    <t>www.enerdata.net</t>
  </si>
  <si>
    <t xml:space="preserve">© Copyright Enerdata. Reproduction and diffusion prohibited (web, photocopy, intranet...) without written permission. </t>
  </si>
  <si>
    <t>Contents</t>
  </si>
  <si>
    <t>Intro</t>
  </si>
  <si>
    <t>Introduction worksheet</t>
  </si>
  <si>
    <t>Demand</t>
  </si>
  <si>
    <t>Macro-economy</t>
  </si>
  <si>
    <t>Overview of Enerdata's information services</t>
  </si>
  <si>
    <t>Scenario definitions</t>
  </si>
  <si>
    <t>Read Scenario Definition</t>
  </si>
  <si>
    <t>Mtoe</t>
  </si>
  <si>
    <t>EnerBase</t>
  </si>
  <si>
    <t>EnerBlue</t>
  </si>
  <si>
    <t>EnerGreen</t>
  </si>
  <si>
    <t>Final consumption</t>
  </si>
  <si>
    <t>Total</t>
  </si>
  <si>
    <t>Total final energy consumption</t>
  </si>
  <si>
    <t>Breakdown by fuel</t>
  </si>
  <si>
    <t>Final energy consumption by sector</t>
  </si>
  <si>
    <t>Total energy consumption of industry</t>
  </si>
  <si>
    <t>Total energy consumption of buildings (residential, tertiary, agriculture)</t>
  </si>
  <si>
    <t>Total energy consumption of transport</t>
  </si>
  <si>
    <t>Source: Enerdata - www.enerdata.net</t>
  </si>
  <si>
    <r>
      <t>CO</t>
    </r>
    <r>
      <rPr>
        <b/>
        <vertAlign val="subscript"/>
        <sz val="16"/>
        <color theme="0"/>
        <rFont val="Verdana"/>
        <family val="2"/>
        <scheme val="minor"/>
      </rPr>
      <t>2</t>
    </r>
  </si>
  <si>
    <t>MtCO2</t>
  </si>
  <si>
    <t>TWh</t>
  </si>
  <si>
    <t>Breakdown by technology</t>
  </si>
  <si>
    <t>GW</t>
  </si>
  <si>
    <t>Electric capacity from coal, lignite (multifuel included)</t>
  </si>
  <si>
    <t>Electric capacity from oil (multifuel oil/gas included)</t>
  </si>
  <si>
    <t>Electric capacity from gas (multifuel oil/gas included)</t>
  </si>
  <si>
    <t>Electric capacity from solar</t>
  </si>
  <si>
    <t>The three Enerfuture scenarios have the same macro-economic assumptions.</t>
  </si>
  <si>
    <t>Economic growth</t>
  </si>
  <si>
    <t>Population</t>
  </si>
  <si>
    <t>M</t>
  </si>
  <si>
    <t>GDP per capita</t>
  </si>
  <si>
    <t>GDP per capita (constant US$, purchasing power parities)</t>
  </si>
  <si>
    <t>Primary energy intensity</t>
  </si>
  <si>
    <t>Energy intensity of GDP (constant US$, purchasing power parities)</t>
  </si>
  <si>
    <t>Share of renewables in primary consumption</t>
  </si>
  <si>
    <t>Share of renewables in final consumption</t>
  </si>
  <si>
    <r>
      <t>CO</t>
    </r>
    <r>
      <rPr>
        <vertAlign val="subscript"/>
        <sz val="8"/>
        <color theme="1" tint="0.14993743705557422"/>
        <rFont val="Verdana"/>
        <family val="2"/>
        <scheme val="minor"/>
      </rPr>
      <t>2</t>
    </r>
    <r>
      <rPr>
        <sz val="8"/>
        <color theme="1" tint="0.14996795556505021"/>
        <rFont val="Verdana"/>
        <family val="2"/>
        <scheme val="minor"/>
      </rPr>
      <t xml:space="preserve"> intensity to GDP (constant US$, purchasing power parities)</t>
    </r>
  </si>
  <si>
    <t>Services</t>
  </si>
  <si>
    <t>Total primary energy consumption</t>
  </si>
  <si>
    <t>Electricity</t>
  </si>
  <si>
    <t>Emissions</t>
  </si>
  <si>
    <t>Macro drivers</t>
  </si>
  <si>
    <t>Renewables</t>
  </si>
  <si>
    <t>Final consumption of coal and lignite</t>
  </si>
  <si>
    <t>Final consumption of natural gas</t>
  </si>
  <si>
    <t>Final consumption of oil</t>
  </si>
  <si>
    <t>Total final electricity consumption</t>
  </si>
  <si>
    <t>Final consumption of bioenergy</t>
  </si>
  <si>
    <t>Final consumption of hydrogen</t>
  </si>
  <si>
    <t>Electricity generation</t>
  </si>
  <si>
    <t>Total electricity generation</t>
  </si>
  <si>
    <t>Electricity generation from coal and lignite</t>
  </si>
  <si>
    <t>Electricity generation from oil</t>
  </si>
  <si>
    <t>Electricity generation from natural gas</t>
  </si>
  <si>
    <t>Electricity generation from nuclear</t>
  </si>
  <si>
    <t>Electricity generation from hydro</t>
  </si>
  <si>
    <t>Electricity generation from wind</t>
  </si>
  <si>
    <t>Electricity generation from solar</t>
  </si>
  <si>
    <t>Electricity generation from bioenergy</t>
  </si>
  <si>
    <t>Electric capacity from nuclear</t>
  </si>
  <si>
    <t>Electric capacity from hydro</t>
  </si>
  <si>
    <t>Electric capacity from wind</t>
  </si>
  <si>
    <t>Electric capacity from bioenergy</t>
  </si>
  <si>
    <t xml:space="preserve"> Electrification rate</t>
  </si>
  <si>
    <t>Share of electricity in total final consumption</t>
  </si>
  <si>
    <t>Share of electricity in final consumption of industry</t>
  </si>
  <si>
    <t>Share of electricity in final consumption of residential, tertiary, agriculture</t>
  </si>
  <si>
    <t>Share of electricity in final consumption of transport</t>
  </si>
  <si>
    <t>Renewable share in primary consumption</t>
  </si>
  <si>
    <t>Share of renewables in primary energy consumption</t>
  </si>
  <si>
    <r>
      <t>CO</t>
    </r>
    <r>
      <rPr>
        <b/>
        <vertAlign val="subscript"/>
        <sz val="9"/>
        <color theme="0"/>
        <rFont val="Verdana"/>
        <family val="2"/>
        <scheme val="minor"/>
      </rPr>
      <t>2</t>
    </r>
    <r>
      <rPr>
        <b/>
        <sz val="9"/>
        <color theme="0"/>
        <rFont val="Verdana"/>
        <family val="2"/>
        <scheme val="minor"/>
      </rPr>
      <t xml:space="preserve"> emissions per capita</t>
    </r>
  </si>
  <si>
    <r>
      <t>CO</t>
    </r>
    <r>
      <rPr>
        <vertAlign val="subscript"/>
        <sz val="8"/>
        <color theme="1" tint="0.14993743705557422"/>
        <rFont val="Verdana"/>
        <family val="2"/>
        <scheme val="minor"/>
      </rPr>
      <t>2</t>
    </r>
    <r>
      <rPr>
        <sz val="8"/>
        <color theme="1" tint="0.14996795556505021"/>
        <rFont val="Verdana"/>
        <family val="2"/>
        <scheme val="minor"/>
      </rPr>
      <t xml:space="preserve"> emissions per capita</t>
    </r>
  </si>
  <si>
    <r>
      <t>CO</t>
    </r>
    <r>
      <rPr>
        <b/>
        <vertAlign val="subscript"/>
        <sz val="9"/>
        <color theme="0"/>
        <rFont val="Verdana"/>
        <family val="2"/>
        <scheme val="minor"/>
      </rPr>
      <t>2</t>
    </r>
    <r>
      <rPr>
        <b/>
        <sz val="9"/>
        <color theme="0"/>
        <rFont val="Verdana"/>
        <family val="2"/>
        <scheme val="minor"/>
      </rPr>
      <t xml:space="preserve"> intensity to GDP</t>
    </r>
  </si>
  <si>
    <t>Renewable-based electric capacities, by technology</t>
  </si>
  <si>
    <t>Electric capacity from other sources (incl. marine, geothermal, hydrogen fuel cells)</t>
  </si>
  <si>
    <t>Primary energy consumption; final energy consumption, by fuel, by sector; demand indicators</t>
  </si>
  <si>
    <t>Electrification rates; electricity generation &amp; capacities, by technology</t>
  </si>
  <si>
    <t>Renewables in primary consumption; renewable-based electricity generation capacities</t>
  </si>
  <si>
    <r>
      <t>CO</t>
    </r>
    <r>
      <rPr>
        <i/>
        <vertAlign val="subscript"/>
        <sz val="8"/>
        <color theme="1" tint="0.14996795556505021"/>
        <rFont val="Verdana"/>
        <family val="2"/>
        <scheme val="minor"/>
      </rPr>
      <t>2</t>
    </r>
    <r>
      <rPr>
        <i/>
        <sz val="8"/>
        <color theme="1" tint="0.14999847407452621"/>
        <rFont val="Verdana"/>
        <family val="2"/>
        <scheme val="minor"/>
      </rPr>
      <t xml:space="preserve"> emissions and indicators</t>
    </r>
  </si>
  <si>
    <t>Main macro-economic scenario drivers</t>
  </si>
  <si>
    <t>Electricity generation from other sources (incl. marine, geothermal, hydrogen fuel cells)</t>
  </si>
  <si>
    <t>Electric capacities, by technology</t>
  </si>
  <si>
    <r>
      <t>Total CO</t>
    </r>
    <r>
      <rPr>
        <b/>
        <vertAlign val="subscript"/>
        <sz val="9"/>
        <color theme="0"/>
        <rFont val="Verdana"/>
        <family val="2"/>
        <scheme val="minor"/>
      </rPr>
      <t>2</t>
    </r>
    <r>
      <rPr>
        <b/>
        <sz val="9"/>
        <color theme="0"/>
        <rFont val="Verdana"/>
        <family val="2"/>
        <scheme val="minor"/>
      </rPr>
      <t xml:space="preserve"> emissions (incl. industrial processes)</t>
    </r>
  </si>
  <si>
    <r>
      <t>Total CO</t>
    </r>
    <r>
      <rPr>
        <vertAlign val="subscript"/>
        <sz val="8"/>
        <color theme="1" tint="0.14993743705557422"/>
        <rFont val="Verdana"/>
        <family val="2"/>
        <scheme val="minor"/>
      </rPr>
      <t>2</t>
    </r>
    <r>
      <rPr>
        <sz val="8"/>
        <color theme="1" tint="0.14996795556505021"/>
        <rFont val="Verdana"/>
        <family val="2"/>
        <scheme val="minor"/>
      </rPr>
      <t xml:space="preserve"> emissions (incl. industrial processes)</t>
    </r>
  </si>
  <si>
    <t>Enerdata Information Services</t>
  </si>
  <si>
    <t>The One-Stop-Shop for Global Energy Expertise</t>
  </si>
  <si>
    <t>Schedule Demo</t>
  </si>
  <si>
    <t>Contact us</t>
  </si>
  <si>
    <t>Global Energy Research</t>
  </si>
  <si>
    <t>Free trial version</t>
  </si>
  <si>
    <t>Key Energy Intelligence</t>
  </si>
  <si>
    <t>The Only Source You Need for Analyses, Presentations and Research</t>
  </si>
  <si>
    <t>EnerMonthly: Monthly Energy Database</t>
  </si>
  <si>
    <t>Power Plant Tracker</t>
  </si>
  <si>
    <t>The Most Up-to-Date Power Generation Database</t>
  </si>
  <si>
    <t>World LNG Database</t>
  </si>
  <si>
    <t>The Essentials of LNG Trade</t>
  </si>
  <si>
    <t>World Refinery Database</t>
  </si>
  <si>
    <t>Monitor New and Existing Refineries Globally</t>
  </si>
  <si>
    <t>Global Energy Forecasts: EnerFuture</t>
  </si>
  <si>
    <t>Global and Country-level Energy Forecasts through 2050</t>
  </si>
  <si>
    <t>Odyssee: Energy Efficiency Database</t>
  </si>
  <si>
    <t>European Energy Efficiency and Demand Database</t>
  </si>
  <si>
    <t>date</t>
  </si>
  <si>
    <t>Final consumption of heat</t>
  </si>
  <si>
    <t>Argentina</t>
  </si>
  <si>
    <t>03-2024</t>
  </si>
  <si>
    <t>PETOT WEO[ALLC]</t>
  </si>
  <si>
    <t>ktoe</t>
  </si>
  <si>
    <t>PETOT WEO[ALLC]_ktepS3</t>
  </si>
  <si>
    <t>PETOT WEO[ALLC]_ktepS1</t>
  </si>
  <si>
    <t>PETOT WEO[ALLC]_ktepS2</t>
  </si>
  <si>
    <t>FCTOTAL[ALLC]</t>
  </si>
  <si>
    <t>FCTOTAL[ALLC]_ktepS3</t>
  </si>
  <si>
    <t>FCTOTAL[ALLC]_ktepS1</t>
  </si>
  <si>
    <t>FCTOTAL[ALLC]_ktepS2</t>
  </si>
  <si>
    <t>FCFUEL[ALLC,COAL]</t>
  </si>
  <si>
    <t>FCFUEL[ALLC,COAL]_ktepS3</t>
  </si>
  <si>
    <t>FCFUEL[ALLC,COAL]_ktepS1</t>
  </si>
  <si>
    <t>FCFUEL[ALLC,COAL]_ktepS2</t>
  </si>
  <si>
    <t>FCFUEL[ALLC,GAS]</t>
  </si>
  <si>
    <t>FCFUEL[ALLC,GAS]_ktepS3</t>
  </si>
  <si>
    <t>FCFUEL[ALLC,GAS]_ktepS1</t>
  </si>
  <si>
    <t>FCFUEL[ALLC,GAS]_ktepS2</t>
  </si>
  <si>
    <t>FCFUEL[ALLC,OIL]</t>
  </si>
  <si>
    <t>FCFUEL[ALLC,OIL]_ktepS3</t>
  </si>
  <si>
    <t>FCFUEL[ALLC,OIL]_ktepS1</t>
  </si>
  <si>
    <t>FCFUEL[ALLC,OIL]_ktepS2</t>
  </si>
  <si>
    <t>FCFUEL[ALLC,ELE]</t>
  </si>
  <si>
    <t>FCFUEL[ALLC,ELE]_ktepS3</t>
  </si>
  <si>
    <t>FCFUEL[ALLC,ELE]_ktepS1</t>
  </si>
  <si>
    <t>FCFUEL[ALLC,ELE]_ktepS2</t>
  </si>
  <si>
    <t>FCFUEL[ALLC,BIO]</t>
  </si>
  <si>
    <t>FCFUEL[ALLC,BIO]_ktepS3</t>
  </si>
  <si>
    <t>FCFUEL[ALLC,BIO]_ktepS1</t>
  </si>
  <si>
    <t>FCFUEL[ALLC,BIO]_ktepS2</t>
  </si>
  <si>
    <t>FCFUEL[ALLC,H2]</t>
  </si>
  <si>
    <t>FCFUEL[ALLC,H2]_ktepS3</t>
  </si>
  <si>
    <t>FCFUEL[ALLC,H2]_ktepS1</t>
  </si>
  <si>
    <t>FCFUEL[ALLC,H2]_ktepS2</t>
  </si>
  <si>
    <t>FCFUEL[ALLC,HEA]</t>
  </si>
  <si>
    <t>FCFUEL[ALLC,HEA]_ktepS3</t>
  </si>
  <si>
    <t>FCFUEL[ALLC,HEA]_ktepS1</t>
  </si>
  <si>
    <t>FCFUEL[ALLC,HEA]_ktepS2</t>
  </si>
  <si>
    <t>FCSECTORS TOTAL[ALLC,INDUS]</t>
  </si>
  <si>
    <t>FCSECTORS TOTAL[ALLC,INDUS]_ktepS3</t>
  </si>
  <si>
    <t>FCSECTORS TOTAL[ALLC,INDUS]_ktepS1</t>
  </si>
  <si>
    <t>FCSECTORS TOTAL[ALLC,INDUS]_ktepS2</t>
  </si>
  <si>
    <t>FCSECTORS TOTAL[ALLC,RASS]</t>
  </si>
  <si>
    <t>FCSECTORS TOTAL[ALLC,RASS]_ktepS3</t>
  </si>
  <si>
    <t>FCSECTORS TOTAL[ALLC,RASS]_ktepS1</t>
  </si>
  <si>
    <t>FCSECTORS TOTAL[ALLC,RASS]_ktepS2</t>
  </si>
  <si>
    <t>FCSECTORS TOTAL[ALLC,TRANS]</t>
  </si>
  <si>
    <t>FCSECTORS TOTAL[ALLC,TRANS]_ktepS3</t>
  </si>
  <si>
    <t>FCSECTORS TOTAL[ALLC,TRANS]_ktepS1</t>
  </si>
  <si>
    <t>FCSECTORS TOTAL[ALLC,TRANS]_ktepS2</t>
  </si>
  <si>
    <t>EIPETOT WEO[ALLC]</t>
  </si>
  <si>
    <t>EIPETOT WEO[ALLC]_koe/US$15pppS3</t>
  </si>
  <si>
    <t>EIPETOT WEO[ALLC]_koe/US$15pppS1</t>
  </si>
  <si>
    <t>EIPETOT WEO[ALLC]_koe/US$15pppS2</t>
  </si>
  <si>
    <t>SHPEREN[ALLC]</t>
  </si>
  <si>
    <t>SHPEREN[ALLC]_%S3</t>
  </si>
  <si>
    <t>SHPEREN[ALLC]_%S1</t>
  </si>
  <si>
    <t>SHPEREN[ALLC]_%S2</t>
  </si>
  <si>
    <t>SHFCREN[ALLC]</t>
  </si>
  <si>
    <t>SHFCREN[ALLC]_%S3</t>
  </si>
  <si>
    <t>SHFCREN[ALLC]_%S1</t>
  </si>
  <si>
    <t>SHFCREN[ALLC]_%S2</t>
  </si>
  <si>
    <t>SHFCFUEL[ALLC,ELE]</t>
  </si>
  <si>
    <t>SHFCFUEL[ALLC,ELE]_%S3</t>
  </si>
  <si>
    <t>SHFCFUEL[ALLC,ELE]_%S1</t>
  </si>
  <si>
    <t>SHFCFUEL[ALLC,ELE]_%S2</t>
  </si>
  <si>
    <t>SHFCSECTORS[ALLC,INDUS,ELE]</t>
  </si>
  <si>
    <t>SHFCSECTORS[ALLC,INDUS,ELE]_%S3</t>
  </si>
  <si>
    <t>SHFCSECTORS[ALLC,INDUS,ELE]_%S1</t>
  </si>
  <si>
    <t>SHFCSECTORS[ALLC,INDUS,ELE]_%S2</t>
  </si>
  <si>
    <t>SHFCSECTORS[ALLC,RASS,ELE]</t>
  </si>
  <si>
    <t>SHFCSECTORS[ALLC,RASS,ELE]_%S3</t>
  </si>
  <si>
    <t>SHFCSECTORS[ALLC,RASS,ELE]_%S1</t>
  </si>
  <si>
    <t>SHFCSECTORS[ALLC,RASS,ELE]_%S2</t>
  </si>
  <si>
    <t>SHFCSECTORS[ALLC,TRANS,ELE]</t>
  </si>
  <si>
    <t>SHFCSECTORS[ALLC,TRANS,ELE]_%S3</t>
  </si>
  <si>
    <t>SHFCSECTORS[ALLC,TRANS,ELE]_%S1</t>
  </si>
  <si>
    <t>SHFCSECTORS[ALLC,TRANS,ELE]_%S2</t>
  </si>
  <si>
    <t>EPTOP[ALLC]</t>
  </si>
  <si>
    <t>GWh</t>
  </si>
  <si>
    <t>EPTOP[ALLC]_GWhS3</t>
  </si>
  <si>
    <t>EPTOP[ALLC]_GWhS1</t>
  </si>
  <si>
    <t>EPTOP[ALLC]_GWhS2</t>
  </si>
  <si>
    <t>EPCOAL[ALLC]</t>
  </si>
  <si>
    <t>EPCOAL[ALLC]_GWhS3</t>
  </si>
  <si>
    <t>EPCOAL[ALLC]_GWhS1</t>
  </si>
  <si>
    <t>EPCOAL[ALLC]_GWhS2</t>
  </si>
  <si>
    <t>EPOIL[ALLC]</t>
  </si>
  <si>
    <t>EPOIL[ALLC]_GWhS3</t>
  </si>
  <si>
    <t>EPOIL[ALLC]_GWhS1</t>
  </si>
  <si>
    <t>EPOIL[ALLC]_GWhS2</t>
  </si>
  <si>
    <t>EPGAS[ALLC]</t>
  </si>
  <si>
    <t>EPGAS[ALLC]_GWhS3</t>
  </si>
  <si>
    <t>EPGAS[ALLC]_GWhS1</t>
  </si>
  <si>
    <t>EPGAS[ALLC]_GWhS2</t>
  </si>
  <si>
    <t>EPNUT[ALLC]</t>
  </si>
  <si>
    <t>EPNUT[ALLC]_GWhS3</t>
  </si>
  <si>
    <t>EPNUT[ALLC]_GWhS1</t>
  </si>
  <si>
    <t>EPNUT[ALLC]_GWhS2</t>
  </si>
  <si>
    <t>EPOTH[ALLC]</t>
  </si>
  <si>
    <t>EPOTH[ALLC]_GWhS3</t>
  </si>
  <si>
    <t>EPOTH[ALLC]_GWhS1</t>
  </si>
  <si>
    <t>EPOTH[ALLC]_GWhS2</t>
  </si>
  <si>
    <t>EPBIO[ALLC]</t>
  </si>
  <si>
    <t>EPBIO[ALLC]_GWhS3</t>
  </si>
  <si>
    <t>EPBIO[ALLC]_GWhS1</t>
  </si>
  <si>
    <t>EPBIO[ALLC]_GWhS2</t>
  </si>
  <si>
    <t>EPHYT[ALLC]</t>
  </si>
  <si>
    <t>EPHYT[ALLC]_GWhS3</t>
  </si>
  <si>
    <t>EPHYT[ALLC]_GWhS1</t>
  </si>
  <si>
    <t>EPHYT[ALLC]_GWhS2</t>
  </si>
  <si>
    <t>EPSOL[ALLC]</t>
  </si>
  <si>
    <t>EPSOL[ALLC]_GWhS3</t>
  </si>
  <si>
    <t>EPSOL[ALLC]_GWhS1</t>
  </si>
  <si>
    <t>EPSOL[ALLC]_GWhS2</t>
  </si>
  <si>
    <t>EPWIN[ALLC]</t>
  </si>
  <si>
    <t>EPWIN[ALLC]_GWhS3</t>
  </si>
  <si>
    <t>EPWIN[ALLC]_GWhS1</t>
  </si>
  <si>
    <t>EPWIN[ALLC]_GWhS2</t>
  </si>
  <si>
    <t>ACIPBIO[ALLC]</t>
  </si>
  <si>
    <t>MW</t>
  </si>
  <si>
    <t>ACIPBIO[ALLC]_MWS3</t>
  </si>
  <si>
    <t>ACIPBIO[ALLC]_MWS1</t>
  </si>
  <si>
    <t>ACIPBIO[ALLC]_MWS2</t>
  </si>
  <si>
    <t>ACIPHYT[ALLC]</t>
  </si>
  <si>
    <t>ACIPHYT[ALLC]_MWS3</t>
  </si>
  <si>
    <t>ACIPHYT[ALLC]_MWS1</t>
  </si>
  <si>
    <t>ACIPHYT[ALLC]_MWS2</t>
  </si>
  <si>
    <t>ACIPSOL[ALLC]</t>
  </si>
  <si>
    <t>ACIPSOL[ALLC]_MWS3</t>
  </si>
  <si>
    <t>ACIPSOL[ALLC]_MWS1</t>
  </si>
  <si>
    <t>ACIPSOL[ALLC]_MWS2</t>
  </si>
  <si>
    <t>ACIPWIN[ALLC]</t>
  </si>
  <si>
    <t>ACIPWIN[ALLC]_MWS3</t>
  </si>
  <si>
    <t>ACIPWIN[ALLC]_MWS1</t>
  </si>
  <si>
    <t>ACIPWIN[ALLC]_MWS2</t>
  </si>
  <si>
    <t>ACIPCOAL[ALLC]</t>
  </si>
  <si>
    <t>ACIPCOAL[ALLC]_MWS3</t>
  </si>
  <si>
    <t>ACIPCOAL[ALLC]_MWS1</t>
  </si>
  <si>
    <t>ACIPCOAL[ALLC]_MWS2</t>
  </si>
  <si>
    <t>ACIPOIL[ALLC]</t>
  </si>
  <si>
    <t>ACIPOIL[ALLC]_MWS3</t>
  </si>
  <si>
    <t>ACIPOIL[ALLC]_MWS1</t>
  </si>
  <si>
    <t>ACIPOIL[ALLC]_MWS2</t>
  </si>
  <si>
    <t>ACIPGAS[ALLC]</t>
  </si>
  <si>
    <t>ACIPGAS[ALLC]_MWS3</t>
  </si>
  <si>
    <t>ACIPGAS[ALLC]_MWS1</t>
  </si>
  <si>
    <t>ACIPGAS[ALLC]_MWS2</t>
  </si>
  <si>
    <t>ACIPNUT[ALLC]</t>
  </si>
  <si>
    <t>ACIPNUT[ALLC]_MWS3</t>
  </si>
  <si>
    <t>ACIPNUT[ALLC]_MWS1</t>
  </si>
  <si>
    <t>ACIPNUT[ALLC]_MWS2</t>
  </si>
  <si>
    <t>ACIPOTH[ALLC]</t>
  </si>
  <si>
    <t>ACIPOTH[ALLC]_MWS3</t>
  </si>
  <si>
    <t>ACIPOTH[ALLC]_MWS1</t>
  </si>
  <si>
    <t>ACIPOTH[ALLC]_MWS2</t>
  </si>
  <si>
    <t>EM GHG GAS[ALLC,CO2]</t>
  </si>
  <si>
    <t>ktCO2</t>
  </si>
  <si>
    <t>EM GHG GAS[ALLC,CO2]_ktCO2S3</t>
  </si>
  <si>
    <t>EM GHG GAS[ALLC,CO2]_ktCO2S1</t>
  </si>
  <si>
    <t>EM GHG GAS[ALLC,CO2]_ktCO2S2</t>
  </si>
  <si>
    <t>EM CO2pPOP[ALLC]</t>
  </si>
  <si>
    <t>EM CO2pPOP[ALLC]_tCO2/capS3</t>
  </si>
  <si>
    <t>EM CO2pPOP[ALLC]_tCO2/capS1</t>
  </si>
  <si>
    <t>EM CO2pPOP[ALLC]_tCO2/capS2</t>
  </si>
  <si>
    <t>EM CO2pGDP[ALLC]</t>
  </si>
  <si>
    <t>EM CO2pGDP[ALLC]_kgCO2/$15pppS3</t>
  </si>
  <si>
    <t>EM CO2pGDP[ALLC]_kgCO2/$15pppS1</t>
  </si>
  <si>
    <t>EM CO2pGDP[ALLC]_kgCO2/$15pppS2</t>
  </si>
  <si>
    <t>GDPGRW[ALLC]</t>
  </si>
  <si>
    <t>GDPGRW[ALLC]_%S3</t>
  </si>
  <si>
    <t>GDPGRW[ALLC]_%S1</t>
  </si>
  <si>
    <t>GDPGRW[ALLC]_%S2</t>
  </si>
  <si>
    <t>POP[ALLC]</t>
  </si>
  <si>
    <t>k</t>
  </si>
  <si>
    <t>POP[ALLC]_kS3</t>
  </si>
  <si>
    <t>POP[ALLC]_kS1</t>
  </si>
  <si>
    <t>POP[ALLC]_kS2</t>
  </si>
  <si>
    <t>GDPPOP[ALLC]</t>
  </si>
  <si>
    <t>GDPPOP[ALLC]_US$15ppp/capS3</t>
  </si>
  <si>
    <t>GDPPOP[ALLC]_US$15ppp/capS1</t>
  </si>
  <si>
    <t>GDPPOP[ALLC]_US$15ppp/capS2</t>
  </si>
  <si>
    <t xml:space="preserve">Energy Research </t>
  </si>
  <si>
    <t>110 Energy and Climate Country Reports</t>
  </si>
  <si>
    <t>Global Energy News and Analyses Curated Daily</t>
  </si>
  <si>
    <t xml:space="preserve">Energy Data &amp; Forecasts </t>
  </si>
  <si>
    <t>Global Hydrogen Companies Database</t>
  </si>
  <si>
    <t xml:space="preserve">Energy Efficiency &amp; Demand </t>
  </si>
  <si>
    <t>World energy efficiency and demand database: EnerDemand</t>
  </si>
  <si>
    <t xml:space="preserve">Energy Infrastructure </t>
  </si>
  <si>
    <t>Historical data (August 2024)</t>
  </si>
  <si>
    <t>POLES projections (February 2025)</t>
  </si>
  <si>
    <r>
      <t>Global Energy &amp; CO</t>
    </r>
    <r>
      <rPr>
        <b/>
        <vertAlign val="subscript"/>
        <sz val="14"/>
        <color theme="1"/>
        <rFont val="Verdana"/>
        <family val="2"/>
      </rPr>
      <t>2</t>
    </r>
    <r>
      <rPr>
        <b/>
        <sz val="14"/>
        <color theme="1"/>
        <rFont val="Verdana"/>
        <family val="2"/>
      </rPr>
      <t xml:space="preserve"> Data</t>
    </r>
  </si>
  <si>
    <r>
      <t>Monitoring of Technology Providers in H</t>
    </r>
    <r>
      <rPr>
        <vertAlign val="subscript"/>
        <sz val="11"/>
        <color theme="1" tint="0.499984740745262"/>
        <rFont val="Verdana"/>
        <family val="2"/>
      </rPr>
      <t>2</t>
    </r>
    <r>
      <rPr>
        <sz val="11"/>
        <color theme="1" tint="0.499984740745262"/>
        <rFont val="Verdana"/>
        <family val="2"/>
      </rPr>
      <t xml:space="preserve"> Supply Chain</t>
    </r>
  </si>
  <si>
    <t>Power Price Projections</t>
  </si>
  <si>
    <t>Annual Projections of Wholesale Prices Up to 2050</t>
  </si>
  <si>
    <t>Monthly Energy Data on Key Energy Markets</t>
  </si>
  <si>
    <t>World Energy Efficiency and Demand Database</t>
  </si>
  <si>
    <t>Granular Energy Demand Forecast</t>
  </si>
  <si>
    <t>Unique, Independent Projections of Consumption by End-use</t>
  </si>
  <si>
    <r>
      <t>H</t>
    </r>
    <r>
      <rPr>
        <b/>
        <vertAlign val="subscript"/>
        <sz val="14"/>
        <color rgb="FF101010"/>
        <rFont val="Verdana"/>
        <family val="2"/>
      </rPr>
      <t>2</t>
    </r>
    <r>
      <rPr>
        <b/>
        <sz val="14"/>
        <color rgb="FF101010"/>
        <rFont val="Verdana"/>
        <family val="2"/>
      </rPr>
      <t xml:space="preserve"> and Derivatives Projects Database</t>
    </r>
  </si>
  <si>
    <t>Monitoring of Emerging Hydrogen Projects</t>
  </si>
  <si>
    <t>tCO2/MUS$15ppp</t>
  </si>
  <si>
    <t>kUS$15ppp/cap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</si>
</sst>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74" x14ac:knownFonts="1">
    <font>
      <sz val="8"/>
      <color theme="1" tint="0.1499679555650502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Verdana"/>
      <family val="2"/>
      <scheme val="minor"/>
    </font>
    <font>
      <b/>
      <sz val="13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8"/>
      <color rgb="FF9C0006"/>
      <name val="Verdana"/>
      <family val="2"/>
      <scheme val="minor"/>
    </font>
    <font>
      <sz val="8"/>
      <color rgb="FF9C5700"/>
      <name val="Verdana"/>
      <family val="2"/>
      <scheme val="minor"/>
    </font>
    <font>
      <sz val="8"/>
      <color rgb="FF006100"/>
      <name val="Verdana"/>
      <family val="2"/>
      <scheme val="minor"/>
    </font>
    <font>
      <b/>
      <sz val="18"/>
      <color theme="0"/>
      <name val="Verdana"/>
      <family val="2"/>
      <scheme val="minor"/>
    </font>
    <font>
      <b/>
      <sz val="8"/>
      <color theme="0"/>
      <name val="Verdana"/>
      <family val="2"/>
      <scheme val="minor"/>
    </font>
    <font>
      <b/>
      <i/>
      <sz val="10"/>
      <color theme="4" tint="-0.24994659260841701"/>
      <name val="Verdana"/>
      <family val="2"/>
      <scheme val="minor"/>
    </font>
    <font>
      <u/>
      <sz val="8"/>
      <color theme="10"/>
      <name val="Verdana"/>
      <family val="2"/>
      <scheme val="minor"/>
    </font>
    <font>
      <sz val="8"/>
      <color theme="0"/>
      <name val="Verdana"/>
      <family val="2"/>
      <scheme val="minor"/>
    </font>
    <font>
      <b/>
      <i/>
      <sz val="10"/>
      <color theme="4" tint="-0.249977111117893"/>
      <name val="Verdana"/>
      <family val="2"/>
      <scheme val="minor"/>
    </font>
    <font>
      <b/>
      <sz val="16"/>
      <color theme="0"/>
      <name val="Verdana"/>
      <family val="2"/>
      <scheme val="minor"/>
    </font>
    <font>
      <b/>
      <sz val="9"/>
      <color theme="4"/>
      <name val="Verdana"/>
      <family val="2"/>
      <scheme val="minor"/>
    </font>
    <font>
      <sz val="8"/>
      <color theme="1" tint="0.14996795556505021"/>
      <name val="Verdana"/>
      <family val="2"/>
      <scheme val="minor"/>
    </font>
    <font>
      <b/>
      <sz val="8"/>
      <color theme="1" tint="0.14996795556505021"/>
      <name val="Verdana"/>
      <family val="2"/>
      <scheme val="minor"/>
    </font>
    <font>
      <sz val="8"/>
      <name val="Verdana"/>
      <family val="2"/>
      <scheme val="minor"/>
    </font>
    <font>
      <sz val="8"/>
      <color theme="10"/>
      <name val="Verdana"/>
      <family val="2"/>
      <scheme val="minor"/>
    </font>
    <font>
      <sz val="10"/>
      <color rgb="FF000000"/>
      <name val="Calibri"/>
      <family val="2"/>
    </font>
    <font>
      <b/>
      <sz val="9"/>
      <color theme="0"/>
      <name val="Verdana"/>
      <family val="2"/>
      <scheme val="minor"/>
    </font>
    <font>
      <u/>
      <sz val="8"/>
      <color theme="0"/>
      <name val="Verdana"/>
      <family val="2"/>
      <scheme val="minor"/>
    </font>
    <font>
      <b/>
      <vertAlign val="subscript"/>
      <sz val="9"/>
      <color theme="0"/>
      <name val="Verdana"/>
      <family val="2"/>
      <scheme val="minor"/>
    </font>
    <font>
      <vertAlign val="subscript"/>
      <sz val="8"/>
      <color theme="1" tint="0.14993743705557422"/>
      <name val="Verdana"/>
      <family val="2"/>
      <scheme val="minor"/>
    </font>
    <font>
      <b/>
      <sz val="9"/>
      <color theme="1" tint="0.14996795556505021"/>
      <name val="Verdana"/>
      <family val="2"/>
      <scheme val="minor"/>
    </font>
    <font>
      <b/>
      <i/>
      <sz val="8"/>
      <color theme="0"/>
      <name val="Verdana"/>
      <family val="2"/>
      <scheme val="minor"/>
    </font>
    <font>
      <b/>
      <vertAlign val="subscript"/>
      <sz val="16"/>
      <color theme="0"/>
      <name val="Verdana"/>
      <family val="2"/>
      <scheme val="minor"/>
    </font>
    <font>
      <b/>
      <sz val="9"/>
      <color theme="1" tint="0.14999847407452621"/>
      <name val="Verdana"/>
      <family val="2"/>
      <scheme val="minor"/>
    </font>
    <font>
      <u/>
      <sz val="8"/>
      <color theme="5"/>
      <name val="Verdana"/>
      <family val="2"/>
      <scheme val="minor"/>
    </font>
    <font>
      <b/>
      <sz val="20"/>
      <color theme="0"/>
      <name val="Verdana"/>
      <family val="2"/>
      <scheme val="minor"/>
    </font>
    <font>
      <sz val="8"/>
      <color theme="5" tint="-0.249977111117893"/>
      <name val="Verdana"/>
      <family val="2"/>
      <scheme val="minor"/>
    </font>
    <font>
      <i/>
      <sz val="8"/>
      <name val="Verdana"/>
      <family val="2"/>
      <scheme val="minor"/>
    </font>
    <font>
      <i/>
      <sz val="8"/>
      <color theme="1" tint="0.14999847407452621"/>
      <name val="Verdana"/>
      <family val="2"/>
      <scheme val="minor"/>
    </font>
    <font>
      <i/>
      <vertAlign val="subscript"/>
      <sz val="8"/>
      <color theme="1" tint="0.14996795556505021"/>
      <name val="Verdana"/>
      <family val="2"/>
      <scheme val="minor"/>
    </font>
    <font>
      <b/>
      <sz val="8"/>
      <color theme="1"/>
      <name val="Verdana"/>
      <family val="2"/>
      <scheme val="minor"/>
    </font>
    <font>
      <sz val="10"/>
      <color rgb="FF000000"/>
      <name val="Calibri"/>
      <family val="2"/>
    </font>
    <font>
      <b/>
      <sz val="16"/>
      <color rgb="FFFFFFFF"/>
      <name val="Verdana"/>
      <family val="2"/>
    </font>
    <font>
      <b/>
      <i/>
      <sz val="10"/>
      <color rgb="FF07576B"/>
      <name val="Verdana"/>
      <family val="2"/>
    </font>
    <font>
      <u/>
      <sz val="8"/>
      <color rgb="FFEC6625"/>
      <name val="Verdana"/>
      <family val="2"/>
    </font>
    <font>
      <sz val="8"/>
      <color rgb="FFEC6625"/>
      <name val="Verdana"/>
      <family val="2"/>
    </font>
    <font>
      <b/>
      <i/>
      <sz val="8"/>
      <color rgb="FFFFFFFF"/>
      <name val="Verdana"/>
      <family val="2"/>
    </font>
    <font>
      <sz val="8"/>
      <color rgb="FF262626"/>
      <name val="Verdana"/>
      <family val="2"/>
    </font>
    <font>
      <strike/>
      <sz val="8"/>
      <color rgb="FF262626"/>
      <name val="Verdana"/>
      <family val="2"/>
    </font>
    <font>
      <sz val="8"/>
      <color theme="0"/>
      <name val="Verdana"/>
      <family val="2"/>
    </font>
    <font>
      <b/>
      <sz val="24"/>
      <color theme="0"/>
      <name val="Verdana"/>
      <family val="2"/>
    </font>
    <font>
      <sz val="9"/>
      <color theme="0"/>
      <name val="Verdana"/>
      <family val="2"/>
    </font>
    <font>
      <b/>
      <i/>
      <sz val="14"/>
      <color theme="0"/>
      <name val="Verdana"/>
      <family val="2"/>
    </font>
    <font>
      <b/>
      <shadow/>
      <sz val="10"/>
      <color theme="6"/>
      <name val="Verdana"/>
      <family val="2"/>
    </font>
    <font>
      <b/>
      <shadow/>
      <sz val="18"/>
      <color rgb="FF0A758F"/>
      <name val="Verdana"/>
      <family val="2"/>
    </font>
    <font>
      <sz val="16"/>
      <color theme="3"/>
      <name val="Verdana"/>
      <family val="2"/>
    </font>
    <font>
      <sz val="11"/>
      <color theme="0" tint="-0.499984740745262"/>
      <name val="Verdana"/>
      <family val="2"/>
    </font>
    <font>
      <u/>
      <sz val="8"/>
      <color theme="10"/>
      <name val="Verdana"/>
      <family val="2"/>
    </font>
    <font>
      <b/>
      <sz val="14"/>
      <color rgb="FF101010"/>
      <name val="Verdana"/>
      <family val="2"/>
    </font>
    <font>
      <u/>
      <sz val="11"/>
      <color rgb="FFEC6625"/>
      <name val="Verdana"/>
      <family val="2"/>
    </font>
    <font>
      <sz val="11"/>
      <color theme="3"/>
      <name val="Verdana"/>
      <family val="2"/>
    </font>
    <font>
      <b/>
      <vertAlign val="subscript"/>
      <sz val="14"/>
      <color theme="1"/>
      <name val="Verdana"/>
      <family val="2"/>
    </font>
    <font>
      <b/>
      <sz val="14"/>
      <color theme="1"/>
      <name val="Verdana"/>
      <family val="2"/>
    </font>
    <font>
      <sz val="11"/>
      <color theme="1" tint="0.499984740745262"/>
      <name val="Verdana"/>
      <family val="2"/>
    </font>
    <font>
      <vertAlign val="subscript"/>
      <sz val="11"/>
      <color theme="1" tint="0.499984740745262"/>
      <name val="Verdana"/>
      <family val="2"/>
    </font>
    <font>
      <b/>
      <vertAlign val="subscript"/>
      <sz val="14"/>
      <color rgb="FF101010"/>
      <name val="Verdana"/>
      <family val="2"/>
    </font>
  </fonts>
  <fills count="4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A758F"/>
        <bgColor rgb="FFFFFFFF"/>
      </patternFill>
    </fill>
    <fill>
      <patternFill patternType="solid">
        <fgColor rgb="FF0A758F"/>
        <bgColor indexed="64"/>
      </patternFill>
    </fill>
    <fill>
      <patternFill patternType="solid">
        <fgColor rgb="FF0A758F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n">
        <color theme="6"/>
      </bottom>
      <diagonal/>
    </border>
  </borders>
  <cellStyleXfs count="6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4" applyNumberFormat="0" applyAlignment="0" applyProtection="0"/>
    <xf numFmtId="0" fontId="10" fillId="3" borderId="5" applyNumberFormat="0" applyAlignment="0" applyProtection="0"/>
    <xf numFmtId="0" fontId="11" fillId="3" borderId="4" applyNumberFormat="0" applyAlignment="0" applyProtection="0"/>
    <xf numFmtId="0" fontId="12" fillId="0" borderId="6" applyNumberFormat="0" applyFill="0" applyAlignment="0" applyProtection="0"/>
    <xf numFmtId="0" fontId="13" fillId="4" borderId="7" applyNumberFormat="0" applyAlignment="0" applyProtection="0"/>
    <xf numFmtId="0" fontId="14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7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7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21" fillId="37" borderId="0" applyProtection="0">
      <alignment vertical="center"/>
    </xf>
    <xf numFmtId="0" fontId="23" fillId="33" borderId="0" applyProtection="0">
      <alignment vertical="center"/>
    </xf>
    <xf numFmtId="0" fontId="29" fillId="34" borderId="0">
      <alignment vertical="center"/>
    </xf>
    <xf numFmtId="0" fontId="28" fillId="34" borderId="0" applyProtection="0">
      <alignment vertical="center"/>
    </xf>
    <xf numFmtId="0" fontId="22" fillId="35" borderId="0" applyProtection="0">
      <alignment vertical="center"/>
    </xf>
    <xf numFmtId="0" fontId="22" fillId="37" borderId="0" applyAlignment="0" applyProtection="0">
      <alignment vertical="center"/>
    </xf>
    <xf numFmtId="0" fontId="30" fillId="38" borderId="14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34" borderId="16" applyAlignment="0">
      <alignment horizontal="left" vertical="center" indent="2"/>
    </xf>
    <xf numFmtId="0" fontId="29" fillId="36" borderId="10" applyAlignment="0">
      <alignment horizontal="left" vertical="center" indent="2"/>
    </xf>
    <xf numFmtId="0" fontId="31" fillId="0" borderId="0">
      <alignment vertical="center"/>
    </xf>
    <xf numFmtId="0" fontId="33" fillId="0" borderId="0"/>
    <xf numFmtId="0" fontId="3" fillId="0" borderId="0"/>
    <xf numFmtId="0" fontId="34" fillId="40" borderId="0" applyProtection="0">
      <alignment horizontal="left" vertical="center" indent="1"/>
    </xf>
    <xf numFmtId="0" fontId="38" fillId="38" borderId="0" applyProtection="0">
      <alignment horizontal="left" vertical="center" indent="1"/>
    </xf>
    <xf numFmtId="0" fontId="42" fillId="0" borderId="0" applyNumberFormat="0" applyFill="0" applyBorder="0" applyAlignment="0" applyProtection="0">
      <alignment vertical="center"/>
    </xf>
    <xf numFmtId="0" fontId="49" fillId="0" borderId="0"/>
    <xf numFmtId="0" fontId="2" fillId="0" borderId="0"/>
    <xf numFmtId="0" fontId="1" fillId="0" borderId="0"/>
    <xf numFmtId="0" fontId="55" fillId="0" borderId="0"/>
    <xf numFmtId="0" fontId="61" fillId="34" borderId="24">
      <alignment horizontal="left" vertical="center"/>
    </xf>
    <xf numFmtId="0" fontId="63" fillId="46" borderId="0">
      <alignment horizontal="left" vertical="center"/>
    </xf>
    <xf numFmtId="0" fontId="64" fillId="0" borderId="0"/>
    <xf numFmtId="0" fontId="65" fillId="0" borderId="0" applyNumberFormat="0" applyFill="0" applyBorder="0" applyAlignment="0" applyProtection="0"/>
  </cellStyleXfs>
  <cellXfs count="101">
    <xf numFmtId="0" fontId="0" fillId="0" borderId="0" xfId="0">
      <alignment vertical="center"/>
    </xf>
    <xf numFmtId="0" fontId="0" fillId="34" borderId="0" xfId="0" applyFill="1">
      <alignment vertical="center"/>
    </xf>
    <xf numFmtId="0" fontId="0" fillId="33" borderId="0" xfId="0" applyFill="1">
      <alignment vertical="center"/>
    </xf>
    <xf numFmtId="0" fontId="0" fillId="34" borderId="15" xfId="0" applyFill="1" applyBorder="1" applyAlignment="1">
      <alignment horizontal="left" vertical="center" indent="1"/>
    </xf>
    <xf numFmtId="0" fontId="0" fillId="34" borderId="13" xfId="0" applyFill="1" applyBorder="1" applyAlignment="1">
      <alignment horizontal="left" vertical="center" indent="1"/>
    </xf>
    <xf numFmtId="0" fontId="28" fillId="34" borderId="0" xfId="0" applyFont="1" applyFill="1">
      <alignment vertical="center"/>
    </xf>
    <xf numFmtId="0" fontId="22" fillId="35" borderId="11" xfId="46" applyBorder="1" applyAlignment="1">
      <alignment horizontal="center" vertical="center"/>
    </xf>
    <xf numFmtId="0" fontId="22" fillId="35" borderId="12" xfId="46" applyBorder="1" applyAlignment="1">
      <alignment horizontal="center" vertical="center"/>
    </xf>
    <xf numFmtId="0" fontId="22" fillId="37" borderId="12" xfId="46" applyFill="1" applyBorder="1" applyAlignment="1">
      <alignment horizontal="center" vertical="center"/>
    </xf>
    <xf numFmtId="0" fontId="26" fillId="33" borderId="0" xfId="0" applyFont="1" applyFill="1" applyAlignment="1">
      <alignment horizontal="left" vertical="center" indent="12"/>
    </xf>
    <xf numFmtId="0" fontId="32" fillId="34" borderId="0" xfId="49" applyFont="1" applyFill="1" applyAlignment="1">
      <alignment horizontal="left" vertical="center" indent="1"/>
    </xf>
    <xf numFmtId="3" fontId="0" fillId="34" borderId="15" xfId="0" applyNumberFormat="1" applyFill="1" applyBorder="1" applyAlignment="1">
      <alignment horizontal="right" vertical="center" indent="1"/>
    </xf>
    <xf numFmtId="4" fontId="0" fillId="34" borderId="15" xfId="0" applyNumberFormat="1" applyFill="1" applyBorder="1" applyAlignment="1">
      <alignment horizontal="right" vertical="center" indent="1"/>
    </xf>
    <xf numFmtId="164" fontId="0" fillId="34" borderId="15" xfId="0" applyNumberFormat="1" applyFill="1" applyBorder="1" applyAlignment="1">
      <alignment horizontal="right" vertical="center" indent="1"/>
    </xf>
    <xf numFmtId="0" fontId="0" fillId="38" borderId="0" xfId="0" applyFill="1">
      <alignment vertical="center"/>
    </xf>
    <xf numFmtId="0" fontId="22" fillId="39" borderId="12" xfId="46" applyFill="1" applyBorder="1" applyAlignment="1">
      <alignment horizontal="center" vertical="center"/>
    </xf>
    <xf numFmtId="0" fontId="39" fillId="40" borderId="0" xfId="0" applyFont="1" applyFill="1">
      <alignment vertical="center"/>
    </xf>
    <xf numFmtId="0" fontId="25" fillId="37" borderId="0" xfId="0" applyFont="1" applyFill="1">
      <alignment vertical="center"/>
    </xf>
    <xf numFmtId="0" fontId="27" fillId="37" borderId="0" xfId="0" applyFont="1" applyFill="1" applyAlignment="1">
      <alignment horizontal="left" vertical="center" indent="12"/>
    </xf>
    <xf numFmtId="0" fontId="38" fillId="38" borderId="0" xfId="56">
      <alignment horizontal="left" vertical="center" indent="1"/>
    </xf>
    <xf numFmtId="0" fontId="38" fillId="0" borderId="0" xfId="0" applyFont="1">
      <alignment vertical="center"/>
    </xf>
    <xf numFmtId="165" fontId="0" fillId="34" borderId="15" xfId="0" applyNumberFormat="1" applyFill="1" applyBorder="1" applyAlignment="1">
      <alignment horizontal="right" vertical="center" indent="1"/>
    </xf>
    <xf numFmtId="0" fontId="41" fillId="38" borderId="20" xfId="45" applyFont="1" applyFill="1" applyBorder="1" applyAlignment="1">
      <alignment horizontal="left" vertical="center" indent="1"/>
    </xf>
    <xf numFmtId="0" fontId="34" fillId="40" borderId="0" xfId="0" applyFont="1" applyFill="1" applyAlignment="1">
      <alignment horizontal="left" vertical="center" indent="1"/>
    </xf>
    <xf numFmtId="0" fontId="43" fillId="37" borderId="0" xfId="0" applyFont="1" applyFill="1" applyAlignment="1">
      <alignment horizontal="left" vertical="center"/>
    </xf>
    <xf numFmtId="0" fontId="26" fillId="33" borderId="0" xfId="0" applyFont="1" applyFill="1" applyAlignment="1">
      <alignment horizontal="left" vertical="center"/>
    </xf>
    <xf numFmtId="0" fontId="44" fillId="34" borderId="0" xfId="0" applyFont="1" applyFill="1" applyAlignment="1">
      <alignment horizontal="left" vertical="center"/>
    </xf>
    <xf numFmtId="0" fontId="32" fillId="34" borderId="0" xfId="57" applyFont="1" applyFill="1" applyAlignment="1">
      <alignment horizontal="center" vertical="center"/>
    </xf>
    <xf numFmtId="0" fontId="35" fillId="40" borderId="0" xfId="0" applyFont="1" applyFill="1">
      <alignment vertical="center"/>
    </xf>
    <xf numFmtId="0" fontId="45" fillId="34" borderId="0" xfId="0" applyFont="1" applyFill="1" applyAlignment="1">
      <alignment horizontal="left" vertical="center" indent="1"/>
    </xf>
    <xf numFmtId="0" fontId="22" fillId="41" borderId="21" xfId="57" applyFont="1" applyFill="1" applyBorder="1" applyAlignment="1">
      <alignment horizontal="center" vertical="center"/>
    </xf>
    <xf numFmtId="0" fontId="22" fillId="37" borderId="22" xfId="49" applyFont="1" applyFill="1" applyBorder="1" applyAlignment="1">
      <alignment horizontal="center" vertical="center"/>
    </xf>
    <xf numFmtId="0" fontId="46" fillId="34" borderId="0" xfId="0" applyFont="1" applyFill="1" applyAlignment="1">
      <alignment horizontal="left" vertical="center" indent="1"/>
    </xf>
    <xf numFmtId="0" fontId="34" fillId="40" borderId="0" xfId="55">
      <alignment horizontal="left" vertical="center" indent="1"/>
    </xf>
    <xf numFmtId="0" fontId="48" fillId="36" borderId="0" xfId="49" applyFont="1" applyFill="1" applyBorder="1" applyAlignment="1">
      <alignment horizontal="center" vertical="center"/>
    </xf>
    <xf numFmtId="0" fontId="31" fillId="0" borderId="0" xfId="0" applyFont="1" applyAlignment="1"/>
    <xf numFmtId="1" fontId="31" fillId="0" borderId="0" xfId="0" applyNumberFormat="1" applyFont="1" applyAlignment="1"/>
    <xf numFmtId="0" fontId="0" fillId="34" borderId="17" xfId="0" applyFill="1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24" fillId="40" borderId="0" xfId="49" applyFill="1" applyAlignment="1">
      <alignment horizontal="center" vertical="center"/>
    </xf>
    <xf numFmtId="0" fontId="0" fillId="34" borderId="17" xfId="0" applyFill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24" fillId="38" borderId="0" xfId="49" applyFill="1" applyAlignment="1">
      <alignment vertical="center"/>
    </xf>
    <xf numFmtId="0" fontId="34" fillId="40" borderId="0" xfId="55">
      <alignment horizontal="left" vertical="center" indent="1"/>
    </xf>
    <xf numFmtId="0" fontId="0" fillId="34" borderId="23" xfId="0" applyFill="1" applyBorder="1" applyAlignment="1">
      <alignment horizontal="left" vertical="center" wrapText="1" indent="1"/>
    </xf>
    <xf numFmtId="0" fontId="0" fillId="34" borderId="15" xfId="0" applyFill="1" applyBorder="1" applyAlignment="1">
      <alignment horizontal="left" vertical="center" wrapText="1" indent="1"/>
    </xf>
    <xf numFmtId="0" fontId="22" fillId="35" borderId="0" xfId="46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4" borderId="18" xfId="0" applyFill="1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49" fontId="1" fillId="0" borderId="0" xfId="60" applyNumberFormat="1"/>
    <xf numFmtId="0" fontId="57" fillId="44" borderId="0" xfId="61" applyFont="1" applyFill="1" applyAlignment="1">
      <alignment vertical="center"/>
    </xf>
    <xf numFmtId="0" fontId="58" fillId="44" borderId="0" xfId="61" applyFont="1" applyFill="1" applyAlignment="1">
      <alignment horizontal="left" indent="7"/>
    </xf>
    <xf numFmtId="0" fontId="57" fillId="43" borderId="0" xfId="61" applyFont="1" applyFill="1" applyAlignment="1">
      <alignment vertical="center"/>
    </xf>
    <xf numFmtId="0" fontId="55" fillId="42" borderId="0" xfId="61" applyFill="1" applyAlignment="1">
      <alignment vertical="center"/>
    </xf>
    <xf numFmtId="0" fontId="55" fillId="0" borderId="0" xfId="61" applyAlignment="1">
      <alignment vertical="center"/>
    </xf>
    <xf numFmtId="0" fontId="57" fillId="45" borderId="0" xfId="61" applyFont="1" applyFill="1" applyAlignment="1">
      <alignment vertical="center"/>
    </xf>
    <xf numFmtId="0" fontId="59" fillId="43" borderId="0" xfId="61" applyFont="1" applyFill="1" applyAlignment="1">
      <alignment horizontal="left" indent="1"/>
    </xf>
    <xf numFmtId="0" fontId="60" fillId="45" borderId="0" xfId="61" applyFont="1" applyFill="1" applyAlignment="1">
      <alignment horizontal="left" vertical="center" indent="7"/>
    </xf>
    <xf numFmtId="0" fontId="53" fillId="42" borderId="0" xfId="61" applyFont="1" applyFill="1" applyAlignment="1">
      <alignment horizontal="left" vertical="center" indent="1"/>
    </xf>
    <xf numFmtId="0" fontId="62" fillId="34" borderId="0" xfId="62" applyFont="1" applyBorder="1" applyAlignment="1">
      <alignment horizontal="left" vertical="center" indent="1"/>
    </xf>
    <xf numFmtId="0" fontId="63" fillId="46" borderId="0" xfId="63">
      <alignment horizontal="left" vertical="center"/>
    </xf>
    <xf numFmtId="0" fontId="64" fillId="0" borderId="0" xfId="64" applyAlignment="1">
      <alignment vertical="center"/>
    </xf>
    <xf numFmtId="0" fontId="64" fillId="42" borderId="0" xfId="64" applyFill="1" applyAlignment="1">
      <alignment vertical="center"/>
    </xf>
    <xf numFmtId="0" fontId="65" fillId="42" borderId="0" xfId="65" applyFill="1" applyBorder="1" applyAlignment="1">
      <alignment horizontal="center"/>
    </xf>
    <xf numFmtId="0" fontId="66" fillId="42" borderId="0" xfId="61" applyFont="1" applyFill="1"/>
    <xf numFmtId="0" fontId="52" fillId="42" borderId="0" xfId="64" applyFont="1" applyFill="1" applyAlignment="1">
      <alignment vertical="center"/>
    </xf>
    <xf numFmtId="0" fontId="67" fillId="42" borderId="0" xfId="64" applyFont="1" applyFill="1" applyAlignment="1">
      <alignment horizontal="right" vertical="center"/>
    </xf>
    <xf numFmtId="0" fontId="67" fillId="42" borderId="0" xfId="64" applyFont="1" applyFill="1" applyAlignment="1">
      <alignment horizontal="center" vertical="center"/>
    </xf>
    <xf numFmtId="0" fontId="67" fillId="42" borderId="0" xfId="64" applyFont="1" applyFill="1" applyAlignment="1">
      <alignment horizontal="left" vertical="center"/>
    </xf>
    <xf numFmtId="0" fontId="64" fillId="42" borderId="0" xfId="64" applyFill="1" applyAlignment="1">
      <alignment vertical="top" wrapText="1"/>
    </xf>
    <xf numFmtId="0" fontId="65" fillId="42" borderId="0" xfId="65" applyFill="1" applyBorder="1" applyAlignment="1">
      <alignment horizontal="center"/>
    </xf>
    <xf numFmtId="0" fontId="67" fillId="42" borderId="0" xfId="64" applyFont="1" applyFill="1" applyAlignment="1">
      <alignment horizontal="right" vertical="center"/>
    </xf>
    <xf numFmtId="0" fontId="67" fillId="42" borderId="0" xfId="64" applyFont="1" applyFill="1" applyAlignment="1">
      <alignment vertical="center"/>
    </xf>
    <xf numFmtId="0" fontId="52" fillId="42" borderId="0" xfId="64" applyFont="1" applyFill="1" applyAlignment="1">
      <alignment horizontal="center" vertical="center"/>
    </xf>
    <xf numFmtId="0" fontId="64" fillId="42" borderId="0" xfId="64" applyFill="1" applyAlignment="1">
      <alignment horizontal="right" vertical="center"/>
    </xf>
    <xf numFmtId="0" fontId="64" fillId="42" borderId="0" xfId="64" applyFill="1" applyAlignment="1">
      <alignment horizontal="left" vertical="center"/>
    </xf>
    <xf numFmtId="0" fontId="68" fillId="46" borderId="0" xfId="63" applyFont="1" applyAlignment="1">
      <alignment horizontal="right"/>
    </xf>
    <xf numFmtId="0" fontId="68" fillId="46" borderId="0" xfId="63" applyFont="1">
      <alignment horizontal="left" vertical="center"/>
    </xf>
    <xf numFmtId="0" fontId="65" fillId="42" borderId="0" xfId="65" applyFill="1" applyBorder="1" applyAlignment="1">
      <alignment horizontal="center" vertical="center"/>
    </xf>
    <xf numFmtId="0" fontId="64" fillId="42" borderId="0" xfId="64" applyFill="1" applyAlignment="1">
      <alignment horizontal="center" vertical="center"/>
    </xf>
    <xf numFmtId="0" fontId="67" fillId="42" borderId="0" xfId="64" applyFont="1" applyFill="1" applyAlignment="1">
      <alignment horizontal="center" vertical="center"/>
    </xf>
    <xf numFmtId="0" fontId="67" fillId="42" borderId="0" xfId="64" applyFont="1" applyFill="1" applyAlignment="1">
      <alignment horizontal="left" vertical="center"/>
    </xf>
    <xf numFmtId="0" fontId="64" fillId="47" borderId="0" xfId="64" applyFill="1" applyAlignment="1">
      <alignment vertical="center"/>
    </xf>
    <xf numFmtId="0" fontId="52" fillId="47" borderId="0" xfId="64" applyFont="1" applyFill="1" applyAlignment="1">
      <alignment horizontal="center" vertical="center"/>
    </xf>
    <xf numFmtId="0" fontId="65" fillId="47" borderId="0" xfId="65" applyFill="1" applyBorder="1" applyAlignment="1">
      <alignment horizontal="center" vertical="center"/>
    </xf>
    <xf numFmtId="0" fontId="50" fillId="47" borderId="0" xfId="64" applyFont="1" applyFill="1" applyAlignment="1">
      <alignment horizontal="left" vertical="center" indent="12"/>
    </xf>
    <xf numFmtId="0" fontId="71" fillId="42" borderId="0" xfId="64" applyFont="1" applyFill="1" applyAlignment="1">
      <alignment vertical="top" wrapText="1"/>
    </xf>
    <xf numFmtId="0" fontId="52" fillId="42" borderId="0" xfId="64" applyFont="1" applyFill="1" applyAlignment="1">
      <alignment horizontal="center" vertical="center"/>
    </xf>
    <xf numFmtId="0" fontId="51" fillId="47" borderId="0" xfId="64" applyFont="1" applyFill="1" applyAlignment="1">
      <alignment horizontal="left" vertical="center" indent="12"/>
    </xf>
    <xf numFmtId="0" fontId="70" fillId="42" borderId="0" xfId="64" applyFont="1" applyFill="1"/>
    <xf numFmtId="0" fontId="65" fillId="0" borderId="0" xfId="65" applyBorder="1" applyAlignment="1">
      <alignment horizontal="center" vertical="center"/>
    </xf>
    <xf numFmtId="0" fontId="66" fillId="42" borderId="0" xfId="61" applyFont="1" applyFill="1" applyAlignment="1">
      <alignment wrapText="1"/>
    </xf>
    <xf numFmtId="0" fontId="54" fillId="0" borderId="0" xfId="64" applyFont="1" applyAlignment="1">
      <alignment vertical="center"/>
    </xf>
    <xf numFmtId="0" fontId="64" fillId="0" borderId="0" xfId="64" applyAlignment="1">
      <alignment vertical="top" wrapText="1"/>
    </xf>
    <xf numFmtId="0" fontId="52" fillId="0" borderId="0" xfId="64" applyFont="1" applyAlignment="1">
      <alignment horizontal="center" vertical="center"/>
    </xf>
    <xf numFmtId="0" fontId="65" fillId="0" borderId="0" xfId="65" applyBorder="1" applyAlignment="1">
      <alignment horizontal="center" vertical="center"/>
    </xf>
    <xf numFmtId="0" fontId="56" fillId="42" borderId="0" xfId="64" applyFont="1" applyFill="1"/>
    <xf numFmtId="0" fontId="64" fillId="42" borderId="0" xfId="64" applyFill="1"/>
  </cellXfs>
  <cellStyles count="66">
    <cellStyle name="20 % - Accent1" xfId="16" builtinId="30" hidden="1"/>
    <cellStyle name="20 % - Accent2" xfId="20" builtinId="34" hidden="1"/>
    <cellStyle name="20 % - Accent3" xfId="24" builtinId="38" hidden="1"/>
    <cellStyle name="20 % - Accent4" xfId="28" builtinId="42" hidden="1"/>
    <cellStyle name="20 % - Accent5" xfId="32" builtinId="46" hidden="1"/>
    <cellStyle name="20 % - Accent6" xfId="36" builtinId="50" hidden="1"/>
    <cellStyle name="40 % - Accent1" xfId="17" builtinId="31" hidden="1"/>
    <cellStyle name="40 % - Accent2" xfId="21" builtinId="35" hidden="1"/>
    <cellStyle name="40 % - Accent3" xfId="25" builtinId="39" hidden="1"/>
    <cellStyle name="40 % - Accent4" xfId="29" builtinId="43" hidden="1"/>
    <cellStyle name="40 % - Accent5" xfId="33" builtinId="47" hidden="1"/>
    <cellStyle name="40 % - Accent6" xfId="37" builtinId="51" hidden="1"/>
    <cellStyle name="60 % - Accent1" xfId="18" builtinId="32" hidden="1"/>
    <cellStyle name="60 % - Accent2" xfId="22" builtinId="36" hidden="1"/>
    <cellStyle name="60 % - Accent3" xfId="26" builtinId="40" hidden="1"/>
    <cellStyle name="60 % - Accent4" xfId="30" builtinId="44" hidden="1"/>
    <cellStyle name="60 % - Accent5" xfId="34" builtinId="48" hidden="1"/>
    <cellStyle name="60 % - Accent6" xfId="38" builtinId="52" hidden="1"/>
    <cellStyle name="Accent1" xfId="15" builtinId="29" hidden="1"/>
    <cellStyle name="Accent2" xfId="19" builtinId="33" hidden="1"/>
    <cellStyle name="Accent3" xfId="23" builtinId="37" hidden="1"/>
    <cellStyle name="Accent4" xfId="27" builtinId="41" hidden="1"/>
    <cellStyle name="Accent5" xfId="31" builtinId="45" hidden="1"/>
    <cellStyle name="Accent6" xfId="35" builtinId="49" hidden="1"/>
    <cellStyle name="Avertissement" xfId="11" builtinId="11" hidden="1"/>
    <cellStyle name="Calcul" xfId="8" builtinId="22" hidden="1"/>
    <cellStyle name="Cellule liée" xfId="9" builtinId="24" hidden="1"/>
    <cellStyle name="Entrée" xfId="6" builtinId="20" hidden="1"/>
    <cellStyle name="Insatisfaisant" xfId="40" builtinId="27" customBuiltin="1"/>
    <cellStyle name="Lien hypertexte" xfId="49" builtinId="8"/>
    <cellStyle name="Lien hypertexte 2" xfId="57" xr:uid="{EC45D6BB-84A7-4052-817C-E3AF467EB908}"/>
    <cellStyle name="Lien hypertexte 2 2" xfId="65" xr:uid="{CFA9D914-AED4-435D-B67A-51597A1507AF}"/>
    <cellStyle name="Main title1" xfId="42" xr:uid="{DB0923F9-EB75-4BE5-8055-EDB2387BBB70}"/>
    <cellStyle name="Main title2" xfId="43" xr:uid="{BB3E248A-F1E5-4F15-8A45-568C8E89DB41}"/>
    <cellStyle name="Neutre" xfId="41" builtinId="28" customBuiltin="1"/>
    <cellStyle name="Normal" xfId="0" builtinId="0" customBuiltin="1"/>
    <cellStyle name="Normal 2" xfId="52" xr:uid="{1ED228C5-1888-49DE-A7FE-1767EA4BFDC0}"/>
    <cellStyle name="Normal 2 2" xfId="64" xr:uid="{A6207DCD-A6A3-4DF2-A3FB-E701417165A8}"/>
    <cellStyle name="Normal 3" xfId="53" xr:uid="{249ABC45-D3A8-44AE-8533-D1973A4E6D44}"/>
    <cellStyle name="Normal 3 2" xfId="61" xr:uid="{84DD1BDD-284B-40AB-B5AC-8AF6E45DD1CD}"/>
    <cellStyle name="Normal 4" xfId="54" xr:uid="{0AB1E099-F473-4A6D-B359-BB1046ACDF0B}"/>
    <cellStyle name="Normal 4 2" xfId="59" xr:uid="{B86DF32D-FF80-40A5-989F-9B47598786B3}"/>
    <cellStyle name="Normal 4 3" xfId="60" xr:uid="{EC064197-D739-4E6E-97E1-6690B214268A}"/>
    <cellStyle name="Normal 5" xfId="58" xr:uid="{ACC4E626-F474-4119-BA07-7EA000401710}"/>
    <cellStyle name="Normal white" xfId="44" xr:uid="{DD3E27CF-5024-4D63-8D25-AFC831233FD7}"/>
    <cellStyle name="Note" xfId="12" builtinId="10" hidden="1"/>
    <cellStyle name="Satisfaisant" xfId="39" builtinId="26" customBuiltin="1"/>
    <cellStyle name="Section title1" xfId="55" xr:uid="{BA0D5918-1CBC-4AED-BBD8-C8C7A91A53E4}"/>
    <cellStyle name="Section title2" xfId="56" xr:uid="{C251FFCC-7918-46ED-85E6-EBBC4C503339}"/>
    <cellStyle name="Section title3" xfId="45" xr:uid="{88F60624-7050-4FFA-9108-506E72BA3CB6}"/>
    <cellStyle name="Sortie" xfId="7" builtinId="21" hidden="1"/>
    <cellStyle name="Texte explicatif" xfId="13" builtinId="53" hidden="1"/>
    <cellStyle name="Titre" xfId="1" builtinId="15" hidden="1"/>
    <cellStyle name="Titre catégorie" xfId="62" xr:uid="{A9A87A41-4F96-4171-A7DF-D680A54205D5}"/>
    <cellStyle name="Titre Energy" xfId="63" xr:uid="{B5FC4C9D-A33B-4E6D-8EB0-EBF3C654FB1E}"/>
    <cellStyle name="Titre 1" xfId="2" builtinId="16" hidden="1"/>
    <cellStyle name="Titre 2" xfId="3" builtinId="17" hidden="1"/>
    <cellStyle name="Titre 3" xfId="4" builtinId="18" hidden="1"/>
    <cellStyle name="Titre 4" xfId="5" builtinId="19" hidden="1"/>
    <cellStyle name="Total" xfId="14" builtinId="25" hidden="1"/>
    <cellStyle name="Variable time" xfId="46" xr:uid="{F76C556E-0DCC-4EE3-8804-8B0BFF2FF73C}"/>
    <cellStyle name="Variable1" xfId="47" xr:uid="{768BA571-3589-447C-89A1-19BC53ABB906}"/>
    <cellStyle name="Variable2" xfId="48" xr:uid="{2EB4907C-742E-4664-A5E2-FA1388B0C49C}"/>
    <cellStyle name="VariableG_3" xfId="51" xr:uid="{DE1A6009-85E8-42CA-BABA-BE7F2B9A2D78}"/>
    <cellStyle name="VariableW_3" xfId="50" xr:uid="{E5ABD043-2C7B-4DC7-A4B1-F2FA92D7A941}"/>
    <cellStyle name="Vérification" xfId="10" builtinId="23" hidden="1"/>
  </cellStyles>
  <dxfs count="6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7030A0"/>
      <color rgb="FF174211"/>
      <color rgb="FF6FC22F"/>
      <color rgb="FFC7AF2E"/>
      <color rgb="FF4AAEC7"/>
      <color rgb="FF2B2D7F"/>
      <color rgb="FFD4E9F5"/>
      <color rgb="FF075807"/>
      <color rgb="FF2C8BC8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 b="1" i="0" u="none" strike="noStrike" baseline="0">
                <a:effectLst/>
              </a:rPr>
              <a:t>Total primary energy consumption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4177987513751311E-2"/>
          <c:y val="0.15449074074074073"/>
          <c:w val="0.90350244048494255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Demand!$C$25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Demand!$D$24:$N$24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Demand!$D$25:$N$25</c:f>
              <c:numCache>
                <c:formatCode>#,##0</c:formatCode>
                <c:ptCount val="11"/>
                <c:pt idx="0">
                  <c:v>48.065460000000002</c:v>
                </c:pt>
                <c:pt idx="1">
                  <c:v>68.282089999999997</c:v>
                </c:pt>
                <c:pt idx="2">
                  <c:v>72.033839999999998</c:v>
                </c:pt>
                <c:pt idx="3">
                  <c:v>83.787320000000008</c:v>
                </c:pt>
                <c:pt idx="4">
                  <c:v>92.849589999999992</c:v>
                </c:pt>
                <c:pt idx="5">
                  <c:v>96.182699999999997</c:v>
                </c:pt>
                <c:pt idx="6">
                  <c:v>98.353030000000004</c:v>
                </c:pt>
                <c:pt idx="7">
                  <c:v>101.93582000000001</c:v>
                </c:pt>
                <c:pt idx="8">
                  <c:v>105.45735000000001</c:v>
                </c:pt>
                <c:pt idx="9">
                  <c:v>106.74438000000001</c:v>
                </c:pt>
                <c:pt idx="10">
                  <c:v>106.22699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EA-44D3-B68F-813566CB6609}"/>
            </c:ext>
          </c:extLst>
        </c:ser>
        <c:ser>
          <c:idx val="1"/>
          <c:order val="1"/>
          <c:tx>
            <c:strRef>
              <c:f>Demand!$C$26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Demand!$D$24:$N$24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Demand!$D$26:$N$26</c:f>
              <c:numCache>
                <c:formatCode>#,##0</c:formatCode>
                <c:ptCount val="11"/>
                <c:pt idx="0">
                  <c:v>48.065460000000002</c:v>
                </c:pt>
                <c:pt idx="1">
                  <c:v>68.282089999999997</c:v>
                </c:pt>
                <c:pt idx="2">
                  <c:v>72.033839999999998</c:v>
                </c:pt>
                <c:pt idx="3">
                  <c:v>83.787320000000008</c:v>
                </c:pt>
                <c:pt idx="4">
                  <c:v>92.849589999999992</c:v>
                </c:pt>
                <c:pt idx="5">
                  <c:v>95.785550000000001</c:v>
                </c:pt>
                <c:pt idx="6">
                  <c:v>94.372699999999995</c:v>
                </c:pt>
                <c:pt idx="7">
                  <c:v>91.810330000000008</c:v>
                </c:pt>
                <c:pt idx="8">
                  <c:v>89.848880000000008</c:v>
                </c:pt>
                <c:pt idx="9">
                  <c:v>85.221130000000002</c:v>
                </c:pt>
                <c:pt idx="10">
                  <c:v>78.208039999999997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EA-44D3-B68F-813566CB6609}"/>
            </c:ext>
          </c:extLst>
        </c:ser>
        <c:ser>
          <c:idx val="2"/>
          <c:order val="2"/>
          <c:tx>
            <c:strRef>
              <c:f>Demand!$C$27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Demand!$D$24:$N$24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Demand!$D$27:$N$27</c:f>
              <c:numCache>
                <c:formatCode>#,##0</c:formatCode>
                <c:ptCount val="11"/>
                <c:pt idx="0">
                  <c:v>48.065460000000002</c:v>
                </c:pt>
                <c:pt idx="1">
                  <c:v>68.282089999999997</c:v>
                </c:pt>
                <c:pt idx="2">
                  <c:v>72.033839999999998</c:v>
                </c:pt>
                <c:pt idx="3">
                  <c:v>83.787320000000008</c:v>
                </c:pt>
                <c:pt idx="4">
                  <c:v>92.849589999999992</c:v>
                </c:pt>
                <c:pt idx="5">
                  <c:v>94.922880000000006</c:v>
                </c:pt>
                <c:pt idx="6">
                  <c:v>89.110550000000003</c:v>
                </c:pt>
                <c:pt idx="7">
                  <c:v>81.896149999999992</c:v>
                </c:pt>
                <c:pt idx="8">
                  <c:v>77.819949999999992</c:v>
                </c:pt>
                <c:pt idx="9">
                  <c:v>73.8078</c:v>
                </c:pt>
                <c:pt idx="10">
                  <c:v>65.896810000000002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EA-44D3-B68F-813566CB6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/>
                  <a:t>Mtoe</a:t>
                </a:r>
              </a:p>
            </c:rich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renewables in primary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5515569527427862E-2"/>
          <c:y val="0.15449074074074073"/>
          <c:w val="0.93216485847126596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Demand!$C$171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Demand!$D$170:$N$170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Demand!$D$171:$N$171</c:f>
              <c:numCache>
                <c:formatCode>#\ ##0.0</c:formatCode>
                <c:ptCount val="11"/>
                <c:pt idx="0">
                  <c:v>3.11</c:v>
                </c:pt>
                <c:pt idx="1">
                  <c:v>2.5</c:v>
                </c:pt>
                <c:pt idx="2">
                  <c:v>2.12</c:v>
                </c:pt>
                <c:pt idx="3">
                  <c:v>3.48</c:v>
                </c:pt>
                <c:pt idx="4">
                  <c:v>6.07</c:v>
                </c:pt>
                <c:pt idx="5">
                  <c:v>10.25</c:v>
                </c:pt>
                <c:pt idx="6">
                  <c:v>14.45</c:v>
                </c:pt>
                <c:pt idx="7">
                  <c:v>16.14</c:v>
                </c:pt>
                <c:pt idx="8">
                  <c:v>17.12</c:v>
                </c:pt>
                <c:pt idx="9">
                  <c:v>17.920000000000002</c:v>
                </c:pt>
                <c:pt idx="10">
                  <c:v>18.829999999999998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A6-4B81-8615-44C1F0F11963}"/>
            </c:ext>
          </c:extLst>
        </c:ser>
        <c:ser>
          <c:idx val="1"/>
          <c:order val="1"/>
          <c:tx>
            <c:strRef>
              <c:f>Demand!$C$172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Demand!$D$170:$N$170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Demand!$D$172:$N$172</c:f>
              <c:numCache>
                <c:formatCode>#\ ##0.0</c:formatCode>
                <c:ptCount val="11"/>
                <c:pt idx="0">
                  <c:v>3.11</c:v>
                </c:pt>
                <c:pt idx="1">
                  <c:v>2.5</c:v>
                </c:pt>
                <c:pt idx="2">
                  <c:v>2.12</c:v>
                </c:pt>
                <c:pt idx="3">
                  <c:v>3.48</c:v>
                </c:pt>
                <c:pt idx="4">
                  <c:v>6.07</c:v>
                </c:pt>
                <c:pt idx="5">
                  <c:v>10.050000000000001</c:v>
                </c:pt>
                <c:pt idx="6">
                  <c:v>15.16</c:v>
                </c:pt>
                <c:pt idx="7">
                  <c:v>19.89</c:v>
                </c:pt>
                <c:pt idx="8">
                  <c:v>24.62</c:v>
                </c:pt>
                <c:pt idx="9">
                  <c:v>31.36</c:v>
                </c:pt>
                <c:pt idx="10">
                  <c:v>40.729999999999997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A6-4B81-8615-44C1F0F11963}"/>
            </c:ext>
          </c:extLst>
        </c:ser>
        <c:ser>
          <c:idx val="2"/>
          <c:order val="2"/>
          <c:tx>
            <c:strRef>
              <c:f>Demand!$C$173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Demand!$D$170:$N$170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Demand!$D$173:$N$173</c:f>
              <c:numCache>
                <c:formatCode>#\ ##0.0</c:formatCode>
                <c:ptCount val="11"/>
                <c:pt idx="0">
                  <c:v>3.11</c:v>
                </c:pt>
                <c:pt idx="1">
                  <c:v>2.5</c:v>
                </c:pt>
                <c:pt idx="2">
                  <c:v>2.12</c:v>
                </c:pt>
                <c:pt idx="3">
                  <c:v>3.48</c:v>
                </c:pt>
                <c:pt idx="4">
                  <c:v>6.07</c:v>
                </c:pt>
                <c:pt idx="5">
                  <c:v>9.9600000000000009</c:v>
                </c:pt>
                <c:pt idx="6">
                  <c:v>18.09</c:v>
                </c:pt>
                <c:pt idx="7">
                  <c:v>28.1</c:v>
                </c:pt>
                <c:pt idx="8">
                  <c:v>39.979999999999997</c:v>
                </c:pt>
                <c:pt idx="9">
                  <c:v>49.56</c:v>
                </c:pt>
                <c:pt idx="10">
                  <c:v>64.16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A6-4B81-8615-44C1F0F11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renewables in final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5515569527427862E-2"/>
          <c:y val="0.15449074074074073"/>
          <c:w val="0.93216485847126596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Demand!$C$195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Demand!$D$194:$N$194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Demand!$D$195:$N$195</c:f>
              <c:numCache>
                <c:formatCode>#\ ##0.0</c:formatCode>
                <c:ptCount val="11"/>
                <c:pt idx="0">
                  <c:v>5.27</c:v>
                </c:pt>
                <c:pt idx="1">
                  <c:v>4.54</c:v>
                </c:pt>
                <c:pt idx="2">
                  <c:v>3.3</c:v>
                </c:pt>
                <c:pt idx="3">
                  <c:v>4.55</c:v>
                </c:pt>
                <c:pt idx="4">
                  <c:v>7.94</c:v>
                </c:pt>
                <c:pt idx="5">
                  <c:v>12.41</c:v>
                </c:pt>
                <c:pt idx="6">
                  <c:v>18.690000000000001</c:v>
                </c:pt>
                <c:pt idx="7">
                  <c:v>22.04</c:v>
                </c:pt>
                <c:pt idx="8">
                  <c:v>24.2</c:v>
                </c:pt>
                <c:pt idx="9">
                  <c:v>25.98</c:v>
                </c:pt>
                <c:pt idx="10">
                  <c:v>27.72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49-44E9-97DF-E165E7B152E8}"/>
            </c:ext>
          </c:extLst>
        </c:ser>
        <c:ser>
          <c:idx val="1"/>
          <c:order val="1"/>
          <c:tx>
            <c:strRef>
              <c:f>Demand!$C$196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Demand!$D$194:$N$194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Demand!$D$196:$N$196</c:f>
              <c:numCache>
                <c:formatCode>#\ ##0.0</c:formatCode>
                <c:ptCount val="11"/>
                <c:pt idx="0">
                  <c:v>5.27</c:v>
                </c:pt>
                <c:pt idx="1">
                  <c:v>4.54</c:v>
                </c:pt>
                <c:pt idx="2">
                  <c:v>3.3</c:v>
                </c:pt>
                <c:pt idx="3">
                  <c:v>4.55</c:v>
                </c:pt>
                <c:pt idx="4">
                  <c:v>7.94</c:v>
                </c:pt>
                <c:pt idx="5">
                  <c:v>12.07</c:v>
                </c:pt>
                <c:pt idx="6">
                  <c:v>19.48</c:v>
                </c:pt>
                <c:pt idx="7">
                  <c:v>26.86</c:v>
                </c:pt>
                <c:pt idx="8">
                  <c:v>33.799999999999997</c:v>
                </c:pt>
                <c:pt idx="9">
                  <c:v>41.74</c:v>
                </c:pt>
                <c:pt idx="10">
                  <c:v>51.53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49-44E9-97DF-E165E7B152E8}"/>
            </c:ext>
          </c:extLst>
        </c:ser>
        <c:ser>
          <c:idx val="2"/>
          <c:order val="2"/>
          <c:tx>
            <c:strRef>
              <c:f>Demand!$C$197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Demand!$D$194:$N$194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Demand!$D$197:$N$197</c:f>
              <c:numCache>
                <c:formatCode>#\ ##0.0</c:formatCode>
                <c:ptCount val="11"/>
                <c:pt idx="0">
                  <c:v>5.27</c:v>
                </c:pt>
                <c:pt idx="1">
                  <c:v>4.54</c:v>
                </c:pt>
                <c:pt idx="2">
                  <c:v>3.3</c:v>
                </c:pt>
                <c:pt idx="3">
                  <c:v>4.55</c:v>
                </c:pt>
                <c:pt idx="4">
                  <c:v>7.94</c:v>
                </c:pt>
                <c:pt idx="5">
                  <c:v>12.11</c:v>
                </c:pt>
                <c:pt idx="6">
                  <c:v>22.82</c:v>
                </c:pt>
                <c:pt idx="7">
                  <c:v>34.93</c:v>
                </c:pt>
                <c:pt idx="8">
                  <c:v>46.7</c:v>
                </c:pt>
                <c:pt idx="9">
                  <c:v>55.82</c:v>
                </c:pt>
                <c:pt idx="10">
                  <c:v>68.38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49-44E9-97DF-E165E7B15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electricity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4177987513751311E-2"/>
          <c:y val="0.15449074074074073"/>
          <c:w val="0.90350244048494255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Electricity!$C$61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Electricity!$D$60:$N$60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Electricity!$D$61:$N$61</c:f>
              <c:numCache>
                <c:formatCode>#,##0</c:formatCode>
                <c:ptCount val="11"/>
                <c:pt idx="0">
                  <c:v>89.200009999999992</c:v>
                </c:pt>
                <c:pt idx="1">
                  <c:v>106.9021</c:v>
                </c:pt>
                <c:pt idx="2">
                  <c:v>125.24541000000001</c:v>
                </c:pt>
                <c:pt idx="3">
                  <c:v>145.01273</c:v>
                </c:pt>
                <c:pt idx="4">
                  <c:v>144.92479999999998</c:v>
                </c:pt>
                <c:pt idx="5">
                  <c:v>144.74194</c:v>
                </c:pt>
                <c:pt idx="6">
                  <c:v>182.60309000000001</c:v>
                </c:pt>
                <c:pt idx="7">
                  <c:v>200.58489</c:v>
                </c:pt>
                <c:pt idx="8">
                  <c:v>218.34971999999999</c:v>
                </c:pt>
                <c:pt idx="9">
                  <c:v>232.81025</c:v>
                </c:pt>
                <c:pt idx="10">
                  <c:v>245.91526999999999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63-46E6-A219-805B0FE1F31E}"/>
            </c:ext>
          </c:extLst>
        </c:ser>
        <c:ser>
          <c:idx val="1"/>
          <c:order val="1"/>
          <c:tx>
            <c:strRef>
              <c:f>Electricity!$C$62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Electricity!$D$60:$N$60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Electricity!$D$62:$N$62</c:f>
              <c:numCache>
                <c:formatCode>#,##0</c:formatCode>
                <c:ptCount val="11"/>
                <c:pt idx="0">
                  <c:v>89.200009999999992</c:v>
                </c:pt>
                <c:pt idx="1">
                  <c:v>106.9021</c:v>
                </c:pt>
                <c:pt idx="2">
                  <c:v>125.24541000000001</c:v>
                </c:pt>
                <c:pt idx="3">
                  <c:v>145.01273</c:v>
                </c:pt>
                <c:pt idx="4">
                  <c:v>144.92479999999998</c:v>
                </c:pt>
                <c:pt idx="5">
                  <c:v>146.04022000000001</c:v>
                </c:pt>
                <c:pt idx="6">
                  <c:v>190.00060999999999</c:v>
                </c:pt>
                <c:pt idx="7">
                  <c:v>212.31723000000002</c:v>
                </c:pt>
                <c:pt idx="8">
                  <c:v>236.53994</c:v>
                </c:pt>
                <c:pt idx="9">
                  <c:v>260.53085999999996</c:v>
                </c:pt>
                <c:pt idx="10">
                  <c:v>284.65234000000004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63-46E6-A219-805B0FE1F31E}"/>
            </c:ext>
          </c:extLst>
        </c:ser>
        <c:ser>
          <c:idx val="2"/>
          <c:order val="2"/>
          <c:tx>
            <c:strRef>
              <c:f>Electricity!$C$63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Electricity!$D$60:$N$60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Electricity!$D$63:$N$63</c:f>
              <c:numCache>
                <c:formatCode>#,##0</c:formatCode>
                <c:ptCount val="11"/>
                <c:pt idx="0">
                  <c:v>89.200009999999992</c:v>
                </c:pt>
                <c:pt idx="1">
                  <c:v>106.9021</c:v>
                </c:pt>
                <c:pt idx="2">
                  <c:v>125.24541000000001</c:v>
                </c:pt>
                <c:pt idx="3">
                  <c:v>145.01273</c:v>
                </c:pt>
                <c:pt idx="4">
                  <c:v>144.92479999999998</c:v>
                </c:pt>
                <c:pt idx="5">
                  <c:v>148.63724999999999</c:v>
                </c:pt>
                <c:pt idx="6">
                  <c:v>201.11070000000001</c:v>
                </c:pt>
                <c:pt idx="7">
                  <c:v>224.59746999999999</c:v>
                </c:pt>
                <c:pt idx="8">
                  <c:v>250.8955</c:v>
                </c:pt>
                <c:pt idx="9">
                  <c:v>279.06813</c:v>
                </c:pt>
                <c:pt idx="10">
                  <c:v>309.35219000000001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863-46E6-A219-805B0FE1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/>
                  <a:t>TWh</a:t>
                </a:r>
              </a:p>
            </c:rich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07698412698411"/>
          <c:y val="0.13080216049382717"/>
          <c:w val="0.79277354497354502"/>
          <c:h val="0.53170421529401413"/>
        </c:manualLayout>
      </c:layout>
      <c:barChart>
        <c:barDir val="col"/>
        <c:grouping val="stacked"/>
        <c:varyColors val="0"/>
        <c:ser>
          <c:idx val="0"/>
          <c:order val="0"/>
          <c:tx>
            <c:v>Coal, lignite</c:v>
          </c:tx>
          <c:spPr>
            <a:solidFill>
              <a:srgbClr val="B47836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Electricity!$D$85:$N$85</c:f>
              <c:numCache>
                <c:formatCode>#\ ##0.000</c:formatCode>
                <c:ptCount val="11"/>
                <c:pt idx="0">
                  <c:v>1.7809999999999999</c:v>
                </c:pt>
                <c:pt idx="1">
                  <c:v>2.1800000000000002</c:v>
                </c:pt>
                <c:pt idx="2">
                  <c:v>3.0129999999999999</c:v>
                </c:pt>
                <c:pt idx="3">
                  <c:v>2.827</c:v>
                </c:pt>
                <c:pt idx="4">
                  <c:v>1.9732400000000001</c:v>
                </c:pt>
                <c:pt idx="5">
                  <c:v>1.11399</c:v>
                </c:pt>
                <c:pt idx="6">
                  <c:v>1.1212899999999999</c:v>
                </c:pt>
                <c:pt idx="7">
                  <c:v>1.0450899999999999</c:v>
                </c:pt>
                <c:pt idx="8">
                  <c:v>1.0157499999999999</c:v>
                </c:pt>
                <c:pt idx="9">
                  <c:v>0.91782000000000008</c:v>
                </c:pt>
                <c:pt idx="10">
                  <c:v>0.87195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D-4977-8830-97E5EF66162D}"/>
            </c:ext>
          </c:extLst>
        </c:ser>
        <c:ser>
          <c:idx val="1"/>
          <c:order val="1"/>
          <c:tx>
            <c:v>Oil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Electricity!$D$88:$N$88</c:f>
              <c:numCache>
                <c:formatCode>#\ ##0.000</c:formatCode>
                <c:ptCount val="11"/>
                <c:pt idx="0">
                  <c:v>2.883</c:v>
                </c:pt>
                <c:pt idx="1">
                  <c:v>5.7460000000000004</c:v>
                </c:pt>
                <c:pt idx="2">
                  <c:v>16.663</c:v>
                </c:pt>
                <c:pt idx="3">
                  <c:v>19.760000000000002</c:v>
                </c:pt>
                <c:pt idx="4">
                  <c:v>6.7199600000000004</c:v>
                </c:pt>
                <c:pt idx="5">
                  <c:v>11.870649999999999</c:v>
                </c:pt>
                <c:pt idx="6">
                  <c:v>13.722910000000001</c:v>
                </c:pt>
                <c:pt idx="7">
                  <c:v>13.07086</c:v>
                </c:pt>
                <c:pt idx="8">
                  <c:v>11.59958</c:v>
                </c:pt>
                <c:pt idx="9">
                  <c:v>9.7552700000000012</c:v>
                </c:pt>
                <c:pt idx="10">
                  <c:v>8.1161300000000001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D-4977-8830-97E5EF66162D}"/>
            </c:ext>
          </c:extLst>
        </c:ser>
        <c:ser>
          <c:idx val="3"/>
          <c:order val="2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Electricity!$D$91:$N$91</c:f>
              <c:numCache>
                <c:formatCode>#\ ##0.000</c:formatCode>
                <c:ptCount val="11"/>
                <c:pt idx="0">
                  <c:v>48.81</c:v>
                </c:pt>
                <c:pt idx="1">
                  <c:v>56.628999999999998</c:v>
                </c:pt>
                <c:pt idx="2">
                  <c:v>62.609000000000002</c:v>
                </c:pt>
                <c:pt idx="3">
                  <c:v>71.367000000000004</c:v>
                </c:pt>
                <c:pt idx="4">
                  <c:v>88.241</c:v>
                </c:pt>
                <c:pt idx="5">
                  <c:v>69.115320000000011</c:v>
                </c:pt>
                <c:pt idx="6">
                  <c:v>88.817399999999992</c:v>
                </c:pt>
                <c:pt idx="7">
                  <c:v>98.976009999999988</c:v>
                </c:pt>
                <c:pt idx="8">
                  <c:v>113.30278999999999</c:v>
                </c:pt>
                <c:pt idx="9">
                  <c:v>119.96097</c:v>
                </c:pt>
                <c:pt idx="10">
                  <c:v>123.37769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D-4977-8830-97E5EF66162D}"/>
            </c:ext>
          </c:extLst>
        </c:ser>
        <c:ser>
          <c:idx val="4"/>
          <c:order val="3"/>
          <c:tx>
            <c:v>Nuclear</c:v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Electricity!$D$94:$N$94</c:f>
              <c:numCache>
                <c:formatCode>#\ ##0.000</c:formatCode>
                <c:ptCount val="11"/>
                <c:pt idx="0">
                  <c:v>6.1769999999999996</c:v>
                </c:pt>
                <c:pt idx="1">
                  <c:v>6.8730000000000002</c:v>
                </c:pt>
                <c:pt idx="2">
                  <c:v>7.1710000000000003</c:v>
                </c:pt>
                <c:pt idx="3">
                  <c:v>7.1390000000000002</c:v>
                </c:pt>
                <c:pt idx="4">
                  <c:v>10.706799999999999</c:v>
                </c:pt>
                <c:pt idx="5">
                  <c:v>9.4377399999999998</c:v>
                </c:pt>
                <c:pt idx="6">
                  <c:v>15.681139999999999</c:v>
                </c:pt>
                <c:pt idx="7">
                  <c:v>15.684719999999999</c:v>
                </c:pt>
                <c:pt idx="8">
                  <c:v>15.69398</c:v>
                </c:pt>
                <c:pt idx="9">
                  <c:v>14.92469</c:v>
                </c:pt>
                <c:pt idx="10">
                  <c:v>13.76976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AD-4977-8830-97E5EF66162D}"/>
            </c:ext>
          </c:extLst>
        </c:ser>
        <c:ser>
          <c:idx val="5"/>
          <c:order val="4"/>
          <c:tx>
            <c:v>Hydro</c:v>
          </c:tx>
          <c:spPr>
            <a:solidFill>
              <a:srgbClr val="00758F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Electricity!$D$97:$N$97</c:f>
              <c:numCache>
                <c:formatCode>#\ ##0.000</c:formatCode>
                <c:ptCount val="11"/>
                <c:pt idx="0">
                  <c:v>28.841000000000001</c:v>
                </c:pt>
                <c:pt idx="1">
                  <c:v>34.262999999999998</c:v>
                </c:pt>
                <c:pt idx="2">
                  <c:v>33.917999999999999</c:v>
                </c:pt>
                <c:pt idx="3">
                  <c:v>41.451000000000001</c:v>
                </c:pt>
                <c:pt idx="4">
                  <c:v>24.261700000000001</c:v>
                </c:pt>
                <c:pt idx="5">
                  <c:v>33.331449999999997</c:v>
                </c:pt>
                <c:pt idx="6">
                  <c:v>39.227419999999995</c:v>
                </c:pt>
                <c:pt idx="7">
                  <c:v>44.68835</c:v>
                </c:pt>
                <c:pt idx="8">
                  <c:v>47.095050000000001</c:v>
                </c:pt>
                <c:pt idx="9">
                  <c:v>55.130589999999998</c:v>
                </c:pt>
                <c:pt idx="10">
                  <c:v>64.866749999999996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AD-4977-8830-97E5EF66162D}"/>
            </c:ext>
          </c:extLst>
        </c:ser>
        <c:ser>
          <c:idx val="6"/>
          <c:order val="5"/>
          <c:tx>
            <c:v>Wind</c:v>
          </c:tx>
          <c:spPr>
            <a:solidFill>
              <a:srgbClr val="00A2D2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Electricity!$D$100:$N$100</c:f>
              <c:numCache>
                <c:formatCode>#\ ##0.000</c:formatCode>
                <c:ptCount val="11"/>
                <c:pt idx="0">
                  <c:v>3.5000000000000003E-2</c:v>
                </c:pt>
                <c:pt idx="1">
                  <c:v>7.4999999999999997E-2</c:v>
                </c:pt>
                <c:pt idx="2">
                  <c:v>2.5000000000000001E-2</c:v>
                </c:pt>
                <c:pt idx="3">
                  <c:v>0.59899999999999998</c:v>
                </c:pt>
                <c:pt idx="4">
                  <c:v>9.4123300000000008</c:v>
                </c:pt>
                <c:pt idx="5">
                  <c:v>14.936170000000001</c:v>
                </c:pt>
                <c:pt idx="6">
                  <c:v>16.75536</c:v>
                </c:pt>
                <c:pt idx="7">
                  <c:v>16.894380000000002</c:v>
                </c:pt>
                <c:pt idx="8">
                  <c:v>17.717779999999998</c:v>
                </c:pt>
                <c:pt idx="9">
                  <c:v>19.218669999999999</c:v>
                </c:pt>
                <c:pt idx="10">
                  <c:v>20.77083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AD-4977-8830-97E5EF66162D}"/>
            </c:ext>
          </c:extLst>
        </c:ser>
        <c:ser>
          <c:idx val="7"/>
          <c:order val="6"/>
          <c:tx>
            <c:v>Solar</c:v>
          </c:tx>
          <c:spPr>
            <a:solidFill>
              <a:srgbClr val="FFDC14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Electricity!$D$103:$N$103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8.9999999999999992E-5</c:v>
                </c:pt>
                <c:pt idx="3">
                  <c:v>1.4999999999999999E-2</c:v>
                </c:pt>
                <c:pt idx="4">
                  <c:v>1.34459</c:v>
                </c:pt>
                <c:pt idx="5">
                  <c:v>3.6285599999999998</c:v>
                </c:pt>
                <c:pt idx="6">
                  <c:v>6.0431899999999992</c:v>
                </c:pt>
                <c:pt idx="7">
                  <c:v>9.0390699999999988</c:v>
                </c:pt>
                <c:pt idx="8">
                  <c:v>10.84656</c:v>
                </c:pt>
                <c:pt idx="9">
                  <c:v>11.95326</c:v>
                </c:pt>
                <c:pt idx="10">
                  <c:v>13.34712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AD-4977-8830-97E5EF66162D}"/>
            </c:ext>
          </c:extLst>
        </c:ser>
        <c:ser>
          <c:idx val="8"/>
          <c:order val="7"/>
          <c:tx>
            <c:v>Bioenergy</c:v>
          </c:tx>
          <c:spPr>
            <a:solidFill>
              <a:srgbClr val="008F62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Electricity!$D$106:$N$106</c:f>
              <c:numCache>
                <c:formatCode>#\ ##0.000</c:formatCode>
                <c:ptCount val="11"/>
                <c:pt idx="0">
                  <c:v>0.67300000000000004</c:v>
                </c:pt>
                <c:pt idx="1">
                  <c:v>1.1360999999999999</c:v>
                </c:pt>
                <c:pt idx="2">
                  <c:v>1.8463099999999999</c:v>
                </c:pt>
                <c:pt idx="3">
                  <c:v>1.8547199999999999</c:v>
                </c:pt>
                <c:pt idx="4">
                  <c:v>2.2646999999999999</c:v>
                </c:pt>
                <c:pt idx="5">
                  <c:v>1.3071700000000002</c:v>
                </c:pt>
                <c:pt idx="6">
                  <c:v>1.22665</c:v>
                </c:pt>
                <c:pt idx="7">
                  <c:v>1.17222</c:v>
                </c:pt>
                <c:pt idx="8">
                  <c:v>1.05708</c:v>
                </c:pt>
                <c:pt idx="9">
                  <c:v>0.91821000000000008</c:v>
                </c:pt>
                <c:pt idx="10">
                  <c:v>0.7486799999999999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AD-4977-8830-97E5EF66162D}"/>
            </c:ext>
          </c:extLst>
        </c:ser>
        <c:ser>
          <c:idx val="10"/>
          <c:order val="8"/>
          <c:tx>
            <c:v>Other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Electricity!$D$109:$N$109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2.0000000000000002E-5</c:v>
                </c:pt>
                <c:pt idx="4">
                  <c:v>4.7999999999999996E-4</c:v>
                </c:pt>
                <c:pt idx="5">
                  <c:v>8.9000000000000006E-4</c:v>
                </c:pt>
                <c:pt idx="6">
                  <c:v>7.7400000000000004E-3</c:v>
                </c:pt>
                <c:pt idx="7">
                  <c:v>1.4189999999999999E-2</c:v>
                </c:pt>
                <c:pt idx="8">
                  <c:v>2.1149999999999999E-2</c:v>
                </c:pt>
                <c:pt idx="9">
                  <c:v>3.0769999999999999E-2</c:v>
                </c:pt>
                <c:pt idx="10">
                  <c:v>4.6359999999999998E-2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AD-4977-8830-97E5EF661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 i="0" u="none" strike="noStrike" baseline="0">
                    <a:effectLst/>
                  </a:rPr>
                  <a:t>TWh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0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257936507936512E-2"/>
          <c:y val="0.80625690891482349"/>
          <c:w val="0.95879153439153453"/>
          <c:h val="0.1849234842778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07698412698411"/>
          <c:y val="0.13080216049382717"/>
          <c:w val="0.79277354497354502"/>
          <c:h val="0.53170421529401413"/>
        </c:manualLayout>
      </c:layout>
      <c:barChart>
        <c:barDir val="col"/>
        <c:grouping val="stacked"/>
        <c:varyColors val="0"/>
        <c:ser>
          <c:idx val="0"/>
          <c:order val="0"/>
          <c:tx>
            <c:v>Coal, lignite</c:v>
          </c:tx>
          <c:spPr>
            <a:solidFill>
              <a:srgbClr val="B47836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Electricity!$D$86:$N$86</c:f>
              <c:numCache>
                <c:formatCode>#\ ##0.000</c:formatCode>
                <c:ptCount val="11"/>
                <c:pt idx="0">
                  <c:v>1.7809999999999999</c:v>
                </c:pt>
                <c:pt idx="1">
                  <c:v>2.1800000000000002</c:v>
                </c:pt>
                <c:pt idx="2">
                  <c:v>3.0129999999999999</c:v>
                </c:pt>
                <c:pt idx="3">
                  <c:v>2.827</c:v>
                </c:pt>
                <c:pt idx="4">
                  <c:v>1.9732400000000001</c:v>
                </c:pt>
                <c:pt idx="5">
                  <c:v>0.72621000000000002</c:v>
                </c:pt>
                <c:pt idx="6">
                  <c:v>0.33538000000000001</c:v>
                </c:pt>
                <c:pt idx="7">
                  <c:v>0.14931</c:v>
                </c:pt>
                <c:pt idx="8">
                  <c:v>0.16413</c:v>
                </c:pt>
                <c:pt idx="9">
                  <c:v>0.28561000000000003</c:v>
                </c:pt>
                <c:pt idx="10">
                  <c:v>0.60726000000000002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7-4B26-AECF-F694667275E4}"/>
            </c:ext>
          </c:extLst>
        </c:ser>
        <c:ser>
          <c:idx val="1"/>
          <c:order val="1"/>
          <c:tx>
            <c:v>Oil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Electricity!$D$89:$N$89</c:f>
              <c:numCache>
                <c:formatCode>#\ ##0.000</c:formatCode>
                <c:ptCount val="11"/>
                <c:pt idx="0">
                  <c:v>2.883</c:v>
                </c:pt>
                <c:pt idx="1">
                  <c:v>5.7460000000000004</c:v>
                </c:pt>
                <c:pt idx="2">
                  <c:v>16.663</c:v>
                </c:pt>
                <c:pt idx="3">
                  <c:v>19.760000000000002</c:v>
                </c:pt>
                <c:pt idx="4">
                  <c:v>6.7199600000000004</c:v>
                </c:pt>
                <c:pt idx="5">
                  <c:v>8.573030000000001</c:v>
                </c:pt>
                <c:pt idx="6">
                  <c:v>7.3520500000000002</c:v>
                </c:pt>
                <c:pt idx="7">
                  <c:v>6.8657399999999997</c:v>
                </c:pt>
                <c:pt idx="8">
                  <c:v>5.7819700000000003</c:v>
                </c:pt>
                <c:pt idx="9">
                  <c:v>4.8493199999999996</c:v>
                </c:pt>
                <c:pt idx="10">
                  <c:v>3.46767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7-4B26-AECF-F694667275E4}"/>
            </c:ext>
          </c:extLst>
        </c:ser>
        <c:ser>
          <c:idx val="3"/>
          <c:order val="2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Electricity!$D$92:$N$92</c:f>
              <c:numCache>
                <c:formatCode>#\ ##0.000</c:formatCode>
                <c:ptCount val="11"/>
                <c:pt idx="0">
                  <c:v>48.81</c:v>
                </c:pt>
                <c:pt idx="1">
                  <c:v>56.628999999999998</c:v>
                </c:pt>
                <c:pt idx="2">
                  <c:v>62.609000000000002</c:v>
                </c:pt>
                <c:pt idx="3">
                  <c:v>71.367000000000004</c:v>
                </c:pt>
                <c:pt idx="4">
                  <c:v>88.241</c:v>
                </c:pt>
                <c:pt idx="5">
                  <c:v>74.562359999999998</c:v>
                </c:pt>
                <c:pt idx="6">
                  <c:v>99.032409999999999</c:v>
                </c:pt>
                <c:pt idx="7">
                  <c:v>94.555639999999997</c:v>
                </c:pt>
                <c:pt idx="8">
                  <c:v>93.757000000000005</c:v>
                </c:pt>
                <c:pt idx="9">
                  <c:v>89.878240000000005</c:v>
                </c:pt>
                <c:pt idx="10">
                  <c:v>76.704130000000006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7-4B26-AECF-F694667275E4}"/>
            </c:ext>
          </c:extLst>
        </c:ser>
        <c:ser>
          <c:idx val="4"/>
          <c:order val="3"/>
          <c:tx>
            <c:v>Nuclear</c:v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Electricity!$D$95:$N$95</c:f>
              <c:numCache>
                <c:formatCode>#\ ##0.000</c:formatCode>
                <c:ptCount val="11"/>
                <c:pt idx="0">
                  <c:v>6.1769999999999996</c:v>
                </c:pt>
                <c:pt idx="1">
                  <c:v>6.8730000000000002</c:v>
                </c:pt>
                <c:pt idx="2">
                  <c:v>7.1710000000000003</c:v>
                </c:pt>
                <c:pt idx="3">
                  <c:v>7.1390000000000002</c:v>
                </c:pt>
                <c:pt idx="4">
                  <c:v>10.706799999999999</c:v>
                </c:pt>
                <c:pt idx="5">
                  <c:v>9.4377399999999998</c:v>
                </c:pt>
                <c:pt idx="6">
                  <c:v>15.681139999999999</c:v>
                </c:pt>
                <c:pt idx="7">
                  <c:v>15.684719999999999</c:v>
                </c:pt>
                <c:pt idx="8">
                  <c:v>15.747680000000001</c:v>
                </c:pt>
                <c:pt idx="9">
                  <c:v>15.768219999999999</c:v>
                </c:pt>
                <c:pt idx="10">
                  <c:v>16.913959999999999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A7-4B26-AECF-F694667275E4}"/>
            </c:ext>
          </c:extLst>
        </c:ser>
        <c:ser>
          <c:idx val="5"/>
          <c:order val="4"/>
          <c:tx>
            <c:v>Hydro</c:v>
          </c:tx>
          <c:spPr>
            <a:solidFill>
              <a:srgbClr val="00758F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Electricity!$D$98:$N$98</c:f>
              <c:numCache>
                <c:formatCode>#\ ##0.000</c:formatCode>
                <c:ptCount val="11"/>
                <c:pt idx="0">
                  <c:v>28.841000000000001</c:v>
                </c:pt>
                <c:pt idx="1">
                  <c:v>34.262999999999998</c:v>
                </c:pt>
                <c:pt idx="2">
                  <c:v>33.917999999999999</c:v>
                </c:pt>
                <c:pt idx="3">
                  <c:v>41.451000000000001</c:v>
                </c:pt>
                <c:pt idx="4">
                  <c:v>24.261700000000001</c:v>
                </c:pt>
                <c:pt idx="5">
                  <c:v>33.282559999999997</c:v>
                </c:pt>
                <c:pt idx="6">
                  <c:v>40.754919999999998</c:v>
                </c:pt>
                <c:pt idx="7">
                  <c:v>48.201879999999996</c:v>
                </c:pt>
                <c:pt idx="8">
                  <c:v>51.791839999999993</c:v>
                </c:pt>
                <c:pt idx="9">
                  <c:v>61.538679999999999</c:v>
                </c:pt>
                <c:pt idx="10">
                  <c:v>72.910160000000005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A7-4B26-AECF-F694667275E4}"/>
            </c:ext>
          </c:extLst>
        </c:ser>
        <c:ser>
          <c:idx val="6"/>
          <c:order val="5"/>
          <c:tx>
            <c:v>Wind</c:v>
          </c:tx>
          <c:spPr>
            <a:solidFill>
              <a:srgbClr val="00A2D2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Electricity!$D$101:$N$101</c:f>
              <c:numCache>
                <c:formatCode>#\ ##0.000</c:formatCode>
                <c:ptCount val="11"/>
                <c:pt idx="0">
                  <c:v>3.5000000000000003E-2</c:v>
                </c:pt>
                <c:pt idx="1">
                  <c:v>7.4999999999999997E-2</c:v>
                </c:pt>
                <c:pt idx="2">
                  <c:v>2.5000000000000001E-2</c:v>
                </c:pt>
                <c:pt idx="3">
                  <c:v>0.59899999999999998</c:v>
                </c:pt>
                <c:pt idx="4">
                  <c:v>9.4123300000000008</c:v>
                </c:pt>
                <c:pt idx="5">
                  <c:v>14.518540000000002</c:v>
                </c:pt>
                <c:pt idx="6">
                  <c:v>17.363679999999999</c:v>
                </c:pt>
                <c:pt idx="7">
                  <c:v>25.301099999999998</c:v>
                </c:pt>
                <c:pt idx="8">
                  <c:v>35.360330000000005</c:v>
                </c:pt>
                <c:pt idx="9">
                  <c:v>44.39781</c:v>
                </c:pt>
                <c:pt idx="10">
                  <c:v>58.808639999999997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A7-4B26-AECF-F694667275E4}"/>
            </c:ext>
          </c:extLst>
        </c:ser>
        <c:ser>
          <c:idx val="7"/>
          <c:order val="6"/>
          <c:tx>
            <c:v>Solar</c:v>
          </c:tx>
          <c:spPr>
            <a:solidFill>
              <a:srgbClr val="FFDC14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Electricity!$D$104:$N$104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8.9999999999999992E-5</c:v>
                </c:pt>
                <c:pt idx="3">
                  <c:v>1.4999999999999999E-2</c:v>
                </c:pt>
                <c:pt idx="4">
                  <c:v>1.34459</c:v>
                </c:pt>
                <c:pt idx="5">
                  <c:v>3.6355</c:v>
                </c:pt>
                <c:pt idx="6">
                  <c:v>7.8247200000000001</c:v>
                </c:pt>
                <c:pt idx="7">
                  <c:v>19.433049999999998</c:v>
                </c:pt>
                <c:pt idx="8">
                  <c:v>31.358330000000002</c:v>
                </c:pt>
                <c:pt idx="9">
                  <c:v>40.762529999999998</c:v>
                </c:pt>
                <c:pt idx="10">
                  <c:v>51.345150000000004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A7-4B26-AECF-F694667275E4}"/>
            </c:ext>
          </c:extLst>
        </c:ser>
        <c:ser>
          <c:idx val="8"/>
          <c:order val="7"/>
          <c:tx>
            <c:v>Bioenergy</c:v>
          </c:tx>
          <c:spPr>
            <a:solidFill>
              <a:srgbClr val="008F62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Electricity!$D$107:$N$107</c:f>
              <c:numCache>
                <c:formatCode>#\ ##0.000</c:formatCode>
                <c:ptCount val="11"/>
                <c:pt idx="0">
                  <c:v>0.67300000000000004</c:v>
                </c:pt>
                <c:pt idx="1">
                  <c:v>1.1360999999999999</c:v>
                </c:pt>
                <c:pt idx="2">
                  <c:v>1.8463099999999999</c:v>
                </c:pt>
                <c:pt idx="3">
                  <c:v>1.8547199999999999</c:v>
                </c:pt>
                <c:pt idx="4">
                  <c:v>2.2646999999999999</c:v>
                </c:pt>
                <c:pt idx="5">
                  <c:v>1.3033699999999999</c:v>
                </c:pt>
                <c:pt idx="6">
                  <c:v>1.6481600000000001</c:v>
                </c:pt>
                <c:pt idx="7">
                  <c:v>2.11015</c:v>
                </c:pt>
                <c:pt idx="8">
                  <c:v>2.5535399999999999</c:v>
                </c:pt>
                <c:pt idx="9">
                  <c:v>3.0099499999999999</c:v>
                </c:pt>
                <c:pt idx="10">
                  <c:v>3.8255599999999998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A7-4B26-AECF-F694667275E4}"/>
            </c:ext>
          </c:extLst>
        </c:ser>
        <c:ser>
          <c:idx val="10"/>
          <c:order val="8"/>
          <c:tx>
            <c:v>Other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Electricity!$D$110:$N$110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2.0000000000000002E-5</c:v>
                </c:pt>
                <c:pt idx="4">
                  <c:v>4.7999999999999996E-4</c:v>
                </c:pt>
                <c:pt idx="5">
                  <c:v>9.2000000000000003E-4</c:v>
                </c:pt>
                <c:pt idx="6">
                  <c:v>8.150000000000001E-3</c:v>
                </c:pt>
                <c:pt idx="7">
                  <c:v>1.5650000000000001E-2</c:v>
                </c:pt>
                <c:pt idx="8">
                  <c:v>2.512E-2</c:v>
                </c:pt>
                <c:pt idx="9">
                  <c:v>4.0490000000000005E-2</c:v>
                </c:pt>
                <c:pt idx="10">
                  <c:v>6.9839999999999999E-2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A7-4B26-AECF-F69466727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 i="0" u="none" strike="noStrike" baseline="0">
                    <a:effectLst/>
                  </a:rPr>
                  <a:t>TWh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0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257936507936512E-2"/>
          <c:y val="0.81453945459110633"/>
          <c:w val="0.95879153439153453"/>
          <c:h val="0.17664093860155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EnerGreen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07698412698411"/>
          <c:y val="0.13080216049382717"/>
          <c:w val="0.79277354497354502"/>
          <c:h val="0.54412803380843844"/>
        </c:manualLayout>
      </c:layout>
      <c:barChart>
        <c:barDir val="col"/>
        <c:grouping val="stacked"/>
        <c:varyColors val="0"/>
        <c:ser>
          <c:idx val="0"/>
          <c:order val="0"/>
          <c:tx>
            <c:v>Coal, lignite</c:v>
          </c:tx>
          <c:spPr>
            <a:solidFill>
              <a:srgbClr val="B47836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Electricity!$D$87:$N$87</c:f>
              <c:numCache>
                <c:formatCode>#\ ##0.000</c:formatCode>
                <c:ptCount val="11"/>
                <c:pt idx="0">
                  <c:v>1.7809999999999999</c:v>
                </c:pt>
                <c:pt idx="1">
                  <c:v>2.1800000000000002</c:v>
                </c:pt>
                <c:pt idx="2">
                  <c:v>3.0129999999999999</c:v>
                </c:pt>
                <c:pt idx="3">
                  <c:v>2.827</c:v>
                </c:pt>
                <c:pt idx="4">
                  <c:v>1.9732400000000001</c:v>
                </c:pt>
                <c:pt idx="5">
                  <c:v>0.78764000000000001</c:v>
                </c:pt>
                <c:pt idx="6">
                  <c:v>0.34941</c:v>
                </c:pt>
                <c:pt idx="7">
                  <c:v>0.13352</c:v>
                </c:pt>
                <c:pt idx="8">
                  <c:v>0.15550999999999998</c:v>
                </c:pt>
                <c:pt idx="9">
                  <c:v>0.45867000000000002</c:v>
                </c:pt>
                <c:pt idx="10">
                  <c:v>0.66344000000000003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7-40B4-A826-965B6AFAB17F}"/>
            </c:ext>
          </c:extLst>
        </c:ser>
        <c:ser>
          <c:idx val="1"/>
          <c:order val="1"/>
          <c:tx>
            <c:v>Oil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Electricity!$D$90:$N$90</c:f>
              <c:numCache>
                <c:formatCode>#\ ##0.000</c:formatCode>
                <c:ptCount val="11"/>
                <c:pt idx="0">
                  <c:v>2.883</c:v>
                </c:pt>
                <c:pt idx="1">
                  <c:v>5.7460000000000004</c:v>
                </c:pt>
                <c:pt idx="2">
                  <c:v>16.663</c:v>
                </c:pt>
                <c:pt idx="3">
                  <c:v>19.760000000000002</c:v>
                </c:pt>
                <c:pt idx="4">
                  <c:v>6.7199600000000004</c:v>
                </c:pt>
                <c:pt idx="5">
                  <c:v>10.3979</c:v>
                </c:pt>
                <c:pt idx="6">
                  <c:v>9.2696000000000005</c:v>
                </c:pt>
                <c:pt idx="7">
                  <c:v>7.2499899999999995</c:v>
                </c:pt>
                <c:pt idx="8">
                  <c:v>5.4641400000000004</c:v>
                </c:pt>
                <c:pt idx="9">
                  <c:v>3.1955300000000002</c:v>
                </c:pt>
                <c:pt idx="10">
                  <c:v>0.41564000000000001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7-40B4-A826-965B6AFAB17F}"/>
            </c:ext>
          </c:extLst>
        </c:ser>
        <c:ser>
          <c:idx val="3"/>
          <c:order val="2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Electricity!$D$93:$N$93</c:f>
              <c:numCache>
                <c:formatCode>#\ ##0.000</c:formatCode>
                <c:ptCount val="11"/>
                <c:pt idx="0">
                  <c:v>48.81</c:v>
                </c:pt>
                <c:pt idx="1">
                  <c:v>56.628999999999998</c:v>
                </c:pt>
                <c:pt idx="2">
                  <c:v>62.609000000000002</c:v>
                </c:pt>
                <c:pt idx="3">
                  <c:v>71.367000000000004</c:v>
                </c:pt>
                <c:pt idx="4">
                  <c:v>88.241</c:v>
                </c:pt>
                <c:pt idx="5">
                  <c:v>74.776520000000005</c:v>
                </c:pt>
                <c:pt idx="6">
                  <c:v>88.285850000000011</c:v>
                </c:pt>
                <c:pt idx="7">
                  <c:v>68.616429999999994</c:v>
                </c:pt>
                <c:pt idx="8">
                  <c:v>58.278260000000003</c:v>
                </c:pt>
                <c:pt idx="9">
                  <c:v>36.584139999999998</c:v>
                </c:pt>
                <c:pt idx="10">
                  <c:v>6.6789300000000003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7-40B4-A826-965B6AFAB17F}"/>
            </c:ext>
          </c:extLst>
        </c:ser>
        <c:ser>
          <c:idx val="4"/>
          <c:order val="3"/>
          <c:tx>
            <c:v>Nuclear</c:v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Electricity!$D$96:$N$96</c:f>
              <c:numCache>
                <c:formatCode>#\ ##0.000</c:formatCode>
                <c:ptCount val="11"/>
                <c:pt idx="0">
                  <c:v>6.1769999999999996</c:v>
                </c:pt>
                <c:pt idx="1">
                  <c:v>6.8730000000000002</c:v>
                </c:pt>
                <c:pt idx="2">
                  <c:v>7.1710000000000003</c:v>
                </c:pt>
                <c:pt idx="3">
                  <c:v>7.1390000000000002</c:v>
                </c:pt>
                <c:pt idx="4">
                  <c:v>10.706799999999999</c:v>
                </c:pt>
                <c:pt idx="5">
                  <c:v>9.4377399999999998</c:v>
                </c:pt>
                <c:pt idx="6">
                  <c:v>15.681139999999999</c:v>
                </c:pt>
                <c:pt idx="7">
                  <c:v>15.684719999999999</c:v>
                </c:pt>
                <c:pt idx="8">
                  <c:v>15.763680000000001</c:v>
                </c:pt>
                <c:pt idx="9">
                  <c:v>18.05912</c:v>
                </c:pt>
                <c:pt idx="10">
                  <c:v>27.112719999999999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7-40B4-A826-965B6AFAB17F}"/>
            </c:ext>
          </c:extLst>
        </c:ser>
        <c:ser>
          <c:idx val="5"/>
          <c:order val="4"/>
          <c:tx>
            <c:v>Hydro</c:v>
          </c:tx>
          <c:spPr>
            <a:solidFill>
              <a:srgbClr val="00758F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Electricity!$D$99:$N$99</c:f>
              <c:numCache>
                <c:formatCode>#\ ##0.000</c:formatCode>
                <c:ptCount val="11"/>
                <c:pt idx="0">
                  <c:v>28.841000000000001</c:v>
                </c:pt>
                <c:pt idx="1">
                  <c:v>34.262999999999998</c:v>
                </c:pt>
                <c:pt idx="2">
                  <c:v>33.917999999999999</c:v>
                </c:pt>
                <c:pt idx="3">
                  <c:v>41.451000000000001</c:v>
                </c:pt>
                <c:pt idx="4">
                  <c:v>24.261700000000001</c:v>
                </c:pt>
                <c:pt idx="5">
                  <c:v>33.28389</c:v>
                </c:pt>
                <c:pt idx="6">
                  <c:v>43.215589999999999</c:v>
                </c:pt>
                <c:pt idx="7">
                  <c:v>52.954639999999998</c:v>
                </c:pt>
                <c:pt idx="8">
                  <c:v>62.469499999999996</c:v>
                </c:pt>
                <c:pt idx="9">
                  <c:v>73.123649999999998</c:v>
                </c:pt>
                <c:pt idx="10">
                  <c:v>71.454800000000006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7-40B4-A826-965B6AFAB17F}"/>
            </c:ext>
          </c:extLst>
        </c:ser>
        <c:ser>
          <c:idx val="6"/>
          <c:order val="5"/>
          <c:tx>
            <c:v>Wind</c:v>
          </c:tx>
          <c:spPr>
            <a:solidFill>
              <a:srgbClr val="00A2D2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Electricity!$D$102:$N$102</c:f>
              <c:numCache>
                <c:formatCode>#\ ##0.000</c:formatCode>
                <c:ptCount val="11"/>
                <c:pt idx="0">
                  <c:v>3.5000000000000003E-2</c:v>
                </c:pt>
                <c:pt idx="1">
                  <c:v>7.4999999999999997E-2</c:v>
                </c:pt>
                <c:pt idx="2">
                  <c:v>2.5000000000000001E-2</c:v>
                </c:pt>
                <c:pt idx="3">
                  <c:v>0.59899999999999998</c:v>
                </c:pt>
                <c:pt idx="4">
                  <c:v>9.4123300000000008</c:v>
                </c:pt>
                <c:pt idx="5">
                  <c:v>14.847850000000001</c:v>
                </c:pt>
                <c:pt idx="6">
                  <c:v>27.913889999999999</c:v>
                </c:pt>
                <c:pt idx="7">
                  <c:v>46.599679999999999</c:v>
                </c:pt>
                <c:pt idx="8">
                  <c:v>59.978879999999997</c:v>
                </c:pt>
                <c:pt idx="9">
                  <c:v>73.747919999999993</c:v>
                </c:pt>
                <c:pt idx="10">
                  <c:v>94.046300000000002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57-40B4-A826-965B6AFAB17F}"/>
            </c:ext>
          </c:extLst>
        </c:ser>
        <c:ser>
          <c:idx val="7"/>
          <c:order val="6"/>
          <c:tx>
            <c:v>Solar</c:v>
          </c:tx>
          <c:spPr>
            <a:solidFill>
              <a:srgbClr val="FFDC14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Electricity!$D$105:$N$105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8.9999999999999992E-5</c:v>
                </c:pt>
                <c:pt idx="3">
                  <c:v>1.4999999999999999E-2</c:v>
                </c:pt>
                <c:pt idx="4">
                  <c:v>1.34459</c:v>
                </c:pt>
                <c:pt idx="5">
                  <c:v>3.7880199999999999</c:v>
                </c:pt>
                <c:pt idx="6">
                  <c:v>14.408200000000001</c:v>
                </c:pt>
                <c:pt idx="7">
                  <c:v>31.041619999999998</c:v>
                </c:pt>
                <c:pt idx="8">
                  <c:v>45.863690000000005</c:v>
                </c:pt>
                <c:pt idx="9">
                  <c:v>69.038089999999997</c:v>
                </c:pt>
                <c:pt idx="10">
                  <c:v>103.67319999999999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57-40B4-A826-965B6AFAB17F}"/>
            </c:ext>
          </c:extLst>
        </c:ser>
        <c:ser>
          <c:idx val="8"/>
          <c:order val="7"/>
          <c:tx>
            <c:v>Bioenergy</c:v>
          </c:tx>
          <c:spPr>
            <a:solidFill>
              <a:srgbClr val="008F62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Electricity!$D$108:$N$108</c:f>
              <c:numCache>
                <c:formatCode>#\ ##0.000</c:formatCode>
                <c:ptCount val="11"/>
                <c:pt idx="0">
                  <c:v>0.67300000000000004</c:v>
                </c:pt>
                <c:pt idx="1">
                  <c:v>1.1360999999999999</c:v>
                </c:pt>
                <c:pt idx="2">
                  <c:v>1.8463099999999999</c:v>
                </c:pt>
                <c:pt idx="3">
                  <c:v>1.8547199999999999</c:v>
                </c:pt>
                <c:pt idx="4">
                  <c:v>2.2646999999999999</c:v>
                </c:pt>
                <c:pt idx="5">
                  <c:v>1.31674</c:v>
                </c:pt>
                <c:pt idx="6">
                  <c:v>1.9784000000000002</c:v>
                </c:pt>
                <c:pt idx="7">
                  <c:v>2.2998400000000001</c:v>
                </c:pt>
                <c:pt idx="8">
                  <c:v>2.8948299999999998</c:v>
                </c:pt>
                <c:pt idx="9">
                  <c:v>4.8193299999999999</c:v>
                </c:pt>
                <c:pt idx="10">
                  <c:v>5.2476499999999993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57-40B4-A826-965B6AFAB17F}"/>
            </c:ext>
          </c:extLst>
        </c:ser>
        <c:ser>
          <c:idx val="10"/>
          <c:order val="8"/>
          <c:tx>
            <c:v>Other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Electricity!$D$84:$N$84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Electricity!$D$111:$N$111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2.0000000000000002E-5</c:v>
                </c:pt>
                <c:pt idx="4">
                  <c:v>4.7999999999999996E-4</c:v>
                </c:pt>
                <c:pt idx="5">
                  <c:v>9.3999999999999997E-4</c:v>
                </c:pt>
                <c:pt idx="6">
                  <c:v>8.6199999999999992E-3</c:v>
                </c:pt>
                <c:pt idx="7">
                  <c:v>1.702E-2</c:v>
                </c:pt>
                <c:pt idx="8">
                  <c:v>2.7010000000000003E-2</c:v>
                </c:pt>
                <c:pt idx="9">
                  <c:v>4.1689999999999998E-2</c:v>
                </c:pt>
                <c:pt idx="10">
                  <c:v>5.9479999999999998E-2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57-40B4-A826-965B6AFAB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 i="0" u="none" strike="noStrike" baseline="0">
                    <a:effectLst/>
                  </a:rPr>
                  <a:t>TWh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0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257936507936512E-2"/>
          <c:y val="0.80625690891482349"/>
          <c:w val="0.95879153439153453"/>
          <c:h val="0.1849234842778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07698412698411"/>
          <c:y val="0.13080216049382717"/>
          <c:w val="0.79277354497354502"/>
          <c:h val="0.56069312516100422"/>
        </c:manualLayout>
      </c:layout>
      <c:barChart>
        <c:barDir val="col"/>
        <c:grouping val="stacked"/>
        <c:varyColors val="0"/>
        <c:ser>
          <c:idx val="0"/>
          <c:order val="0"/>
          <c:tx>
            <c:v>Coal, lignite</c:v>
          </c:tx>
          <c:spPr>
            <a:solidFill>
              <a:srgbClr val="B47836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Electricity!$D$133:$N$133</c:f>
              <c:numCache>
                <c:formatCode>#\ ##0.000</c:formatCode>
                <c:ptCount val="11"/>
                <c:pt idx="0">
                  <c:v>0.72139999999999993</c:v>
                </c:pt>
                <c:pt idx="1">
                  <c:v>0.79552999999999996</c:v>
                </c:pt>
                <c:pt idx="2">
                  <c:v>1.05284</c:v>
                </c:pt>
                <c:pt idx="3">
                  <c:v>0.97621000000000002</c:v>
                </c:pt>
                <c:pt idx="4">
                  <c:v>1.02067</c:v>
                </c:pt>
                <c:pt idx="5">
                  <c:v>0.79377999999999993</c:v>
                </c:pt>
                <c:pt idx="6">
                  <c:v>0.65989999999999993</c:v>
                </c:pt>
                <c:pt idx="7">
                  <c:v>0.51495000000000002</c:v>
                </c:pt>
                <c:pt idx="8">
                  <c:v>0.41520999999999997</c:v>
                </c:pt>
                <c:pt idx="9">
                  <c:v>0.32815</c:v>
                </c:pt>
                <c:pt idx="10">
                  <c:v>0.26691999999999999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9-4D72-BB4E-5475B4264F09}"/>
            </c:ext>
          </c:extLst>
        </c:ser>
        <c:ser>
          <c:idx val="1"/>
          <c:order val="1"/>
          <c:tx>
            <c:v>Oil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Electricity!$D$136:$N$136</c:f>
              <c:numCache>
                <c:formatCode>#\ ##0.000</c:formatCode>
                <c:ptCount val="11"/>
                <c:pt idx="0">
                  <c:v>1.3611300000000002</c:v>
                </c:pt>
                <c:pt idx="1">
                  <c:v>1.5544800000000001</c:v>
                </c:pt>
                <c:pt idx="2">
                  <c:v>2.16012</c:v>
                </c:pt>
                <c:pt idx="3">
                  <c:v>3.3380000000000001</c:v>
                </c:pt>
                <c:pt idx="4">
                  <c:v>3.24614</c:v>
                </c:pt>
                <c:pt idx="5">
                  <c:v>3.2095700000000003</c:v>
                </c:pt>
                <c:pt idx="6">
                  <c:v>3.02407</c:v>
                </c:pt>
                <c:pt idx="7">
                  <c:v>2.5706700000000002</c:v>
                </c:pt>
                <c:pt idx="8">
                  <c:v>2.12615</c:v>
                </c:pt>
                <c:pt idx="9">
                  <c:v>1.78857</c:v>
                </c:pt>
                <c:pt idx="10">
                  <c:v>1.43798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9-4D72-BB4E-5475B4264F09}"/>
            </c:ext>
          </c:extLst>
        </c:ser>
        <c:ser>
          <c:idx val="3"/>
          <c:order val="2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Electricity!$D$139:$N$139</c:f>
              <c:numCache>
                <c:formatCode>#\ ##0.000</c:formatCode>
                <c:ptCount val="11"/>
                <c:pt idx="0">
                  <c:v>10.69032</c:v>
                </c:pt>
                <c:pt idx="1">
                  <c:v>13.07025</c:v>
                </c:pt>
                <c:pt idx="2">
                  <c:v>17.234299999999998</c:v>
                </c:pt>
                <c:pt idx="3">
                  <c:v>19.55</c:v>
                </c:pt>
                <c:pt idx="4">
                  <c:v>24.462400000000002</c:v>
                </c:pt>
                <c:pt idx="5">
                  <c:v>25.158150000000003</c:v>
                </c:pt>
                <c:pt idx="6">
                  <c:v>26.45213</c:v>
                </c:pt>
                <c:pt idx="7">
                  <c:v>27.326040000000003</c:v>
                </c:pt>
                <c:pt idx="8">
                  <c:v>28.713819999999998</c:v>
                </c:pt>
                <c:pt idx="9">
                  <c:v>28.921970000000002</c:v>
                </c:pt>
                <c:pt idx="10">
                  <c:v>27.910900000000002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E9-4D72-BB4E-5475B4264F09}"/>
            </c:ext>
          </c:extLst>
        </c:ser>
        <c:ser>
          <c:idx val="4"/>
          <c:order val="3"/>
          <c:tx>
            <c:v>Nuclear</c:v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Electricity!$D$142:$N$142</c:f>
              <c:numCache>
                <c:formatCode>#\ ##0.000</c:formatCode>
                <c:ptCount val="11"/>
                <c:pt idx="0">
                  <c:v>0.93371999999999999</c:v>
                </c:pt>
                <c:pt idx="1">
                  <c:v>1.0027300000000001</c:v>
                </c:pt>
                <c:pt idx="2">
                  <c:v>1.0045900000000001</c:v>
                </c:pt>
                <c:pt idx="3">
                  <c:v>1.7302999999999999</c:v>
                </c:pt>
                <c:pt idx="4">
                  <c:v>1.7549999999999999</c:v>
                </c:pt>
                <c:pt idx="5">
                  <c:v>1.7528900000000001</c:v>
                </c:pt>
                <c:pt idx="6">
                  <c:v>2.9123699999999997</c:v>
                </c:pt>
                <c:pt idx="7">
                  <c:v>2.9128699999999998</c:v>
                </c:pt>
                <c:pt idx="8">
                  <c:v>2.9141500000000002</c:v>
                </c:pt>
                <c:pt idx="9">
                  <c:v>2.77</c:v>
                </c:pt>
                <c:pt idx="10">
                  <c:v>2.55314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E9-4D72-BB4E-5475B4264F09}"/>
            </c:ext>
          </c:extLst>
        </c:ser>
        <c:ser>
          <c:idx val="5"/>
          <c:order val="4"/>
          <c:tx>
            <c:v>Hydro</c:v>
          </c:tx>
          <c:spPr>
            <a:solidFill>
              <a:srgbClr val="00758F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Electricity!$D$145:$N$145</c:f>
              <c:numCache>
                <c:formatCode>#\ ##0.000</c:formatCode>
                <c:ptCount val="11"/>
                <c:pt idx="0">
                  <c:v>8.9250000000000007</c:v>
                </c:pt>
                <c:pt idx="1">
                  <c:v>9.9790200000000002</c:v>
                </c:pt>
                <c:pt idx="2">
                  <c:v>10.60379</c:v>
                </c:pt>
                <c:pt idx="3">
                  <c:v>11.178040000000001</c:v>
                </c:pt>
                <c:pt idx="4">
                  <c:v>11.34394</c:v>
                </c:pt>
                <c:pt idx="5">
                  <c:v>13.881629999999999</c:v>
                </c:pt>
                <c:pt idx="6">
                  <c:v>16.36373</c:v>
                </c:pt>
                <c:pt idx="7">
                  <c:v>18.662779999999998</c:v>
                </c:pt>
                <c:pt idx="8">
                  <c:v>19.67604</c:v>
                </c:pt>
                <c:pt idx="9">
                  <c:v>23.06033</c:v>
                </c:pt>
                <c:pt idx="10">
                  <c:v>27.161009999999997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E9-4D72-BB4E-5475B4264F09}"/>
            </c:ext>
          </c:extLst>
        </c:ser>
        <c:ser>
          <c:idx val="6"/>
          <c:order val="5"/>
          <c:tx>
            <c:v>Wind</c:v>
          </c:tx>
          <c:spPr>
            <a:solidFill>
              <a:srgbClr val="00A2D2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Electricity!$D$148:$N$148</c:f>
              <c:numCache>
                <c:formatCode>#\ ##0.000</c:formatCode>
                <c:ptCount val="11"/>
                <c:pt idx="0">
                  <c:v>9.4999999999999998E-3</c:v>
                </c:pt>
                <c:pt idx="1">
                  <c:v>1.882E-2</c:v>
                </c:pt>
                <c:pt idx="2">
                  <c:v>4.4400000000000004E-3</c:v>
                </c:pt>
                <c:pt idx="3">
                  <c:v>0.18740000000000001</c:v>
                </c:pt>
                <c:pt idx="4">
                  <c:v>2.6230900000000004</c:v>
                </c:pt>
                <c:pt idx="5">
                  <c:v>3.8324799999999999</c:v>
                </c:pt>
                <c:pt idx="6">
                  <c:v>4.3917000000000002</c:v>
                </c:pt>
                <c:pt idx="7">
                  <c:v>4.6142099999999999</c:v>
                </c:pt>
                <c:pt idx="8">
                  <c:v>5.0791700000000004</c:v>
                </c:pt>
                <c:pt idx="9">
                  <c:v>5.7296800000000001</c:v>
                </c:pt>
                <c:pt idx="10">
                  <c:v>6.3473000000000006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E9-4D72-BB4E-5475B4264F09}"/>
            </c:ext>
          </c:extLst>
        </c:ser>
        <c:ser>
          <c:idx val="7"/>
          <c:order val="6"/>
          <c:tx>
            <c:v>Solar</c:v>
          </c:tx>
          <c:spPr>
            <a:solidFill>
              <a:srgbClr val="FFDC14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Electricity!$D$151:$N$151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2.0000000000000001E-4</c:v>
                </c:pt>
                <c:pt idx="3">
                  <c:v>8.199999999999999E-3</c:v>
                </c:pt>
                <c:pt idx="4">
                  <c:v>0.75896000000000008</c:v>
                </c:pt>
                <c:pt idx="5">
                  <c:v>1.76799</c:v>
                </c:pt>
                <c:pt idx="6">
                  <c:v>3.0114299999999998</c:v>
                </c:pt>
                <c:pt idx="7">
                  <c:v>4.4946000000000002</c:v>
                </c:pt>
                <c:pt idx="8">
                  <c:v>5.4076000000000004</c:v>
                </c:pt>
                <c:pt idx="9">
                  <c:v>6.0129200000000003</c:v>
                </c:pt>
                <c:pt idx="10">
                  <c:v>6.7724799999999998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E9-4D72-BB4E-5475B4264F09}"/>
            </c:ext>
          </c:extLst>
        </c:ser>
        <c:ser>
          <c:idx val="8"/>
          <c:order val="7"/>
          <c:tx>
            <c:v>Bioenergy</c:v>
          </c:tx>
          <c:spPr>
            <a:solidFill>
              <a:srgbClr val="008F62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Electricity!$D$154:$N$154</c:f>
              <c:numCache>
                <c:formatCode>#\ ##0.000</c:formatCode>
                <c:ptCount val="11"/>
                <c:pt idx="0">
                  <c:v>0.11744</c:v>
                </c:pt>
                <c:pt idx="1">
                  <c:v>0.1623</c:v>
                </c:pt>
                <c:pt idx="2">
                  <c:v>0.26375999999999999</c:v>
                </c:pt>
                <c:pt idx="3">
                  <c:v>0.26495999999999997</c:v>
                </c:pt>
                <c:pt idx="4">
                  <c:v>0.33295999999999998</c:v>
                </c:pt>
                <c:pt idx="5">
                  <c:v>0.37736999999999998</c:v>
                </c:pt>
                <c:pt idx="6">
                  <c:v>0.36288999999999999</c:v>
                </c:pt>
                <c:pt idx="7">
                  <c:v>0.35487000000000002</c:v>
                </c:pt>
                <c:pt idx="8">
                  <c:v>0.32818000000000003</c:v>
                </c:pt>
                <c:pt idx="9">
                  <c:v>0.29275000000000001</c:v>
                </c:pt>
                <c:pt idx="10">
                  <c:v>0.2427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E9-4D72-BB4E-5475B4264F09}"/>
            </c:ext>
          </c:extLst>
        </c:ser>
        <c:ser>
          <c:idx val="10"/>
          <c:order val="8"/>
          <c:tx>
            <c:v>Other</c:v>
          </c:tx>
          <c:spPr>
            <a:solidFill>
              <a:srgbClr val="887400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Electricity!$D$157:$N$157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4.7999999999999996E-4</c:v>
                </c:pt>
                <c:pt idx="6">
                  <c:v>1.7600000000000001E-3</c:v>
                </c:pt>
                <c:pt idx="7">
                  <c:v>3.13E-3</c:v>
                </c:pt>
                <c:pt idx="8">
                  <c:v>4.4200000000000003E-3</c:v>
                </c:pt>
                <c:pt idx="9">
                  <c:v>6.0400000000000002E-3</c:v>
                </c:pt>
                <c:pt idx="10">
                  <c:v>8.5500000000000003E-3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E9-4D72-BB4E-5475B4264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 i="0" u="none" strike="noStrike" baseline="0">
                    <a:effectLst/>
                  </a:rPr>
                  <a:t>GW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.00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257936507936512E-2"/>
          <c:y val="0.82696327310553053"/>
          <c:w val="0.95879153439153453"/>
          <c:h val="0.16421712008712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07698412698411"/>
          <c:y val="0.13080216049382717"/>
          <c:w val="0.79277354497354502"/>
          <c:h val="0.56069312516100422"/>
        </c:manualLayout>
      </c:layout>
      <c:barChart>
        <c:barDir val="col"/>
        <c:grouping val="stacked"/>
        <c:varyColors val="0"/>
        <c:ser>
          <c:idx val="0"/>
          <c:order val="0"/>
          <c:tx>
            <c:v>Coal, lignite</c:v>
          </c:tx>
          <c:spPr>
            <a:solidFill>
              <a:srgbClr val="B47836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Electricity!$D$134:$N$134</c:f>
              <c:numCache>
                <c:formatCode>#\ ##0.000</c:formatCode>
                <c:ptCount val="11"/>
                <c:pt idx="0">
                  <c:v>0.72139999999999993</c:v>
                </c:pt>
                <c:pt idx="1">
                  <c:v>0.79552999999999996</c:v>
                </c:pt>
                <c:pt idx="2">
                  <c:v>1.05284</c:v>
                </c:pt>
                <c:pt idx="3">
                  <c:v>0.97621000000000002</c:v>
                </c:pt>
                <c:pt idx="4">
                  <c:v>1.02067</c:v>
                </c:pt>
                <c:pt idx="5">
                  <c:v>0.79367999999999994</c:v>
                </c:pt>
                <c:pt idx="6">
                  <c:v>0.66027000000000002</c:v>
                </c:pt>
                <c:pt idx="7">
                  <c:v>0.51698</c:v>
                </c:pt>
                <c:pt idx="8">
                  <c:v>0.42387000000000002</c:v>
                </c:pt>
                <c:pt idx="9">
                  <c:v>0.35199999999999998</c:v>
                </c:pt>
                <c:pt idx="10">
                  <c:v>0.33202999999999999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6-41B9-AB7E-C106640F37D0}"/>
            </c:ext>
          </c:extLst>
        </c:ser>
        <c:ser>
          <c:idx val="1"/>
          <c:order val="1"/>
          <c:tx>
            <c:v>Oil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Electricity!$D$137:$N$137</c:f>
              <c:numCache>
                <c:formatCode>#\ ##0.000</c:formatCode>
                <c:ptCount val="11"/>
                <c:pt idx="0">
                  <c:v>1.3611300000000002</c:v>
                </c:pt>
                <c:pt idx="1">
                  <c:v>1.5544800000000001</c:v>
                </c:pt>
                <c:pt idx="2">
                  <c:v>2.16012</c:v>
                </c:pt>
                <c:pt idx="3">
                  <c:v>3.3380000000000001</c:v>
                </c:pt>
                <c:pt idx="4">
                  <c:v>3.24614</c:v>
                </c:pt>
                <c:pt idx="5">
                  <c:v>3.1790500000000002</c:v>
                </c:pt>
                <c:pt idx="6">
                  <c:v>2.8991799999999999</c:v>
                </c:pt>
                <c:pt idx="7">
                  <c:v>2.3553099999999998</c:v>
                </c:pt>
                <c:pt idx="8">
                  <c:v>1.82623</c:v>
                </c:pt>
                <c:pt idx="9">
                  <c:v>1.4153699999999998</c:v>
                </c:pt>
                <c:pt idx="10">
                  <c:v>1.01877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6-41B9-AB7E-C106640F37D0}"/>
            </c:ext>
          </c:extLst>
        </c:ser>
        <c:ser>
          <c:idx val="3"/>
          <c:order val="2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Electricity!$D$140:$N$140</c:f>
              <c:numCache>
                <c:formatCode>#\ ##0.000</c:formatCode>
                <c:ptCount val="11"/>
                <c:pt idx="0">
                  <c:v>10.69032</c:v>
                </c:pt>
                <c:pt idx="1">
                  <c:v>13.07025</c:v>
                </c:pt>
                <c:pt idx="2">
                  <c:v>17.234299999999998</c:v>
                </c:pt>
                <c:pt idx="3">
                  <c:v>19.55</c:v>
                </c:pt>
                <c:pt idx="4">
                  <c:v>24.462400000000002</c:v>
                </c:pt>
                <c:pt idx="5">
                  <c:v>25.27299</c:v>
                </c:pt>
                <c:pt idx="6">
                  <c:v>26.432539999999999</c:v>
                </c:pt>
                <c:pt idx="7">
                  <c:v>25.430240000000001</c:v>
                </c:pt>
                <c:pt idx="8">
                  <c:v>24.259349999999998</c:v>
                </c:pt>
                <c:pt idx="9">
                  <c:v>21.570460000000001</c:v>
                </c:pt>
                <c:pt idx="10">
                  <c:v>18.04335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F6-41B9-AB7E-C106640F37D0}"/>
            </c:ext>
          </c:extLst>
        </c:ser>
        <c:ser>
          <c:idx val="4"/>
          <c:order val="3"/>
          <c:tx>
            <c:v>Nuclear</c:v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Electricity!$D$143:$N$143</c:f>
              <c:numCache>
                <c:formatCode>#\ ##0.000</c:formatCode>
                <c:ptCount val="11"/>
                <c:pt idx="0">
                  <c:v>0.93371999999999999</c:v>
                </c:pt>
                <c:pt idx="1">
                  <c:v>1.0027300000000001</c:v>
                </c:pt>
                <c:pt idx="2">
                  <c:v>1.0045900000000001</c:v>
                </c:pt>
                <c:pt idx="3">
                  <c:v>1.7302999999999999</c:v>
                </c:pt>
                <c:pt idx="4">
                  <c:v>1.7549999999999999</c:v>
                </c:pt>
                <c:pt idx="5">
                  <c:v>1.7528900000000001</c:v>
                </c:pt>
                <c:pt idx="6">
                  <c:v>2.9123699999999997</c:v>
                </c:pt>
                <c:pt idx="7">
                  <c:v>2.9128699999999998</c:v>
                </c:pt>
                <c:pt idx="8">
                  <c:v>2.92164</c:v>
                </c:pt>
                <c:pt idx="9">
                  <c:v>2.9071799999999999</c:v>
                </c:pt>
                <c:pt idx="10">
                  <c:v>3.0489699999999997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F6-41B9-AB7E-C106640F37D0}"/>
            </c:ext>
          </c:extLst>
        </c:ser>
        <c:ser>
          <c:idx val="5"/>
          <c:order val="4"/>
          <c:tx>
            <c:v>Hydro</c:v>
          </c:tx>
          <c:spPr>
            <a:solidFill>
              <a:srgbClr val="00758F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Electricity!$D$146:$N$146</c:f>
              <c:numCache>
                <c:formatCode>#\ ##0.000</c:formatCode>
                <c:ptCount val="11"/>
                <c:pt idx="0">
                  <c:v>8.9250000000000007</c:v>
                </c:pt>
                <c:pt idx="1">
                  <c:v>9.9790200000000002</c:v>
                </c:pt>
                <c:pt idx="2">
                  <c:v>10.60379</c:v>
                </c:pt>
                <c:pt idx="3">
                  <c:v>11.178040000000001</c:v>
                </c:pt>
                <c:pt idx="4">
                  <c:v>11.34394</c:v>
                </c:pt>
                <c:pt idx="5">
                  <c:v>13.861040000000001</c:v>
                </c:pt>
                <c:pt idx="6">
                  <c:v>17.007110000000001</c:v>
                </c:pt>
                <c:pt idx="7">
                  <c:v>20.142659999999999</c:v>
                </c:pt>
                <c:pt idx="8">
                  <c:v>21.65429</c:v>
                </c:pt>
                <c:pt idx="9">
                  <c:v>25.759370000000001</c:v>
                </c:pt>
                <c:pt idx="10">
                  <c:v>30.548830000000002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F6-41B9-AB7E-C106640F37D0}"/>
            </c:ext>
          </c:extLst>
        </c:ser>
        <c:ser>
          <c:idx val="6"/>
          <c:order val="5"/>
          <c:tx>
            <c:v>Wind</c:v>
          </c:tx>
          <c:spPr>
            <a:solidFill>
              <a:srgbClr val="00A2D2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Electricity!$D$149:$N$149</c:f>
              <c:numCache>
                <c:formatCode>#\ ##0.000</c:formatCode>
                <c:ptCount val="11"/>
                <c:pt idx="0">
                  <c:v>9.4999999999999998E-3</c:v>
                </c:pt>
                <c:pt idx="1">
                  <c:v>1.882E-2</c:v>
                </c:pt>
                <c:pt idx="2">
                  <c:v>4.4400000000000004E-3</c:v>
                </c:pt>
                <c:pt idx="3">
                  <c:v>0.18740000000000001</c:v>
                </c:pt>
                <c:pt idx="4">
                  <c:v>2.6230900000000004</c:v>
                </c:pt>
                <c:pt idx="5">
                  <c:v>3.71855</c:v>
                </c:pt>
                <c:pt idx="6">
                  <c:v>4.5997200000000005</c:v>
                </c:pt>
                <c:pt idx="7">
                  <c:v>7.2121499999999994</c:v>
                </c:pt>
                <c:pt idx="8">
                  <c:v>10.4704</c:v>
                </c:pt>
                <c:pt idx="9">
                  <c:v>13.37426</c:v>
                </c:pt>
                <c:pt idx="10">
                  <c:v>17.853750000000002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F6-41B9-AB7E-C106640F37D0}"/>
            </c:ext>
          </c:extLst>
        </c:ser>
        <c:ser>
          <c:idx val="7"/>
          <c:order val="6"/>
          <c:tx>
            <c:v>Solar</c:v>
          </c:tx>
          <c:spPr>
            <a:solidFill>
              <a:srgbClr val="FFDC14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Electricity!$D$152:$N$152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2.0000000000000001E-4</c:v>
                </c:pt>
                <c:pt idx="3">
                  <c:v>8.199999999999999E-3</c:v>
                </c:pt>
                <c:pt idx="4">
                  <c:v>0.75896000000000008</c:v>
                </c:pt>
                <c:pt idx="5">
                  <c:v>1.7939799999999999</c:v>
                </c:pt>
                <c:pt idx="6">
                  <c:v>4.0710899999999999</c:v>
                </c:pt>
                <c:pt idx="7">
                  <c:v>9.9971299999999985</c:v>
                </c:pt>
                <c:pt idx="8">
                  <c:v>16.132339999999999</c:v>
                </c:pt>
                <c:pt idx="9">
                  <c:v>20.969619999999999</c:v>
                </c:pt>
                <c:pt idx="10">
                  <c:v>26.03641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F6-41B9-AB7E-C106640F37D0}"/>
            </c:ext>
          </c:extLst>
        </c:ser>
        <c:ser>
          <c:idx val="8"/>
          <c:order val="7"/>
          <c:tx>
            <c:v>Bioenergy</c:v>
          </c:tx>
          <c:spPr>
            <a:solidFill>
              <a:srgbClr val="008F62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Electricity!$D$155:$N$155</c:f>
              <c:numCache>
                <c:formatCode>#\ ##0.000</c:formatCode>
                <c:ptCount val="11"/>
                <c:pt idx="0">
                  <c:v>0.11744</c:v>
                </c:pt>
                <c:pt idx="1">
                  <c:v>0.1623</c:v>
                </c:pt>
                <c:pt idx="2">
                  <c:v>0.26375999999999999</c:v>
                </c:pt>
                <c:pt idx="3">
                  <c:v>0.26495999999999997</c:v>
                </c:pt>
                <c:pt idx="4">
                  <c:v>0.33295999999999998</c:v>
                </c:pt>
                <c:pt idx="5">
                  <c:v>0.37526999999999999</c:v>
                </c:pt>
                <c:pt idx="6">
                  <c:v>0.47037000000000001</c:v>
                </c:pt>
                <c:pt idx="7">
                  <c:v>0.60086000000000006</c:v>
                </c:pt>
                <c:pt idx="8">
                  <c:v>0.72684000000000004</c:v>
                </c:pt>
                <c:pt idx="9">
                  <c:v>0.85653000000000001</c:v>
                </c:pt>
                <c:pt idx="10">
                  <c:v>1.0890599999999999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F6-41B9-AB7E-C106640F37D0}"/>
            </c:ext>
          </c:extLst>
        </c:ser>
        <c:ser>
          <c:idx val="10"/>
          <c:order val="8"/>
          <c:tx>
            <c:v>Other</c:v>
          </c:tx>
          <c:spPr>
            <a:solidFill>
              <a:srgbClr val="887400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Electricity!$D$158:$N$158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4.8999999999999998E-4</c:v>
                </c:pt>
                <c:pt idx="6">
                  <c:v>1.83E-3</c:v>
                </c:pt>
                <c:pt idx="7">
                  <c:v>3.3599999999999997E-3</c:v>
                </c:pt>
                <c:pt idx="8">
                  <c:v>5.0499999999999998E-3</c:v>
                </c:pt>
                <c:pt idx="9">
                  <c:v>7.5700000000000003E-3</c:v>
                </c:pt>
                <c:pt idx="10">
                  <c:v>1.225E-2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F6-41B9-AB7E-C106640F3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 i="0" u="none" strike="noStrike" baseline="0">
                    <a:effectLst/>
                  </a:rPr>
                  <a:t>GW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.00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257936507936512E-2"/>
          <c:y val="0.8186807274292478"/>
          <c:w val="0.95879153439153453"/>
          <c:h val="0.17249966576341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EnerGreen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07698412698411"/>
          <c:y val="0.13080216049382717"/>
          <c:w val="0.79277354497354502"/>
          <c:h val="0.55655185232286275"/>
        </c:manualLayout>
      </c:layout>
      <c:barChart>
        <c:barDir val="col"/>
        <c:grouping val="stacked"/>
        <c:varyColors val="0"/>
        <c:ser>
          <c:idx val="0"/>
          <c:order val="0"/>
          <c:tx>
            <c:v>Coal, lignite</c:v>
          </c:tx>
          <c:spPr>
            <a:solidFill>
              <a:srgbClr val="B47836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Electricity!$D$135:$N$135</c:f>
              <c:numCache>
                <c:formatCode>#\ ##0.000</c:formatCode>
                <c:ptCount val="11"/>
                <c:pt idx="0">
                  <c:v>0.72139999999999993</c:v>
                </c:pt>
                <c:pt idx="1">
                  <c:v>0.79552999999999996</c:v>
                </c:pt>
                <c:pt idx="2">
                  <c:v>1.05284</c:v>
                </c:pt>
                <c:pt idx="3">
                  <c:v>0.97621000000000002</c:v>
                </c:pt>
                <c:pt idx="4">
                  <c:v>1.02067</c:v>
                </c:pt>
                <c:pt idx="5">
                  <c:v>0.79385000000000006</c:v>
                </c:pt>
                <c:pt idx="6">
                  <c:v>0.66007000000000005</c:v>
                </c:pt>
                <c:pt idx="7">
                  <c:v>0.51573999999999998</c:v>
                </c:pt>
                <c:pt idx="8">
                  <c:v>0.42308999999999997</c:v>
                </c:pt>
                <c:pt idx="9">
                  <c:v>0.38330000000000003</c:v>
                </c:pt>
                <c:pt idx="10">
                  <c:v>0.47875999999999996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3-4F62-9403-897A600C593F}"/>
            </c:ext>
          </c:extLst>
        </c:ser>
        <c:ser>
          <c:idx val="1"/>
          <c:order val="1"/>
          <c:tx>
            <c:v>Oil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Electricity!$D$138:$N$138</c:f>
              <c:numCache>
                <c:formatCode>#\ ##0.000</c:formatCode>
                <c:ptCount val="11"/>
                <c:pt idx="0">
                  <c:v>1.3611300000000002</c:v>
                </c:pt>
                <c:pt idx="1">
                  <c:v>1.5544800000000001</c:v>
                </c:pt>
                <c:pt idx="2">
                  <c:v>2.16012</c:v>
                </c:pt>
                <c:pt idx="3">
                  <c:v>3.3380000000000001</c:v>
                </c:pt>
                <c:pt idx="4">
                  <c:v>3.24614</c:v>
                </c:pt>
                <c:pt idx="5">
                  <c:v>3.1801699999999999</c:v>
                </c:pt>
                <c:pt idx="6">
                  <c:v>2.9003000000000001</c:v>
                </c:pt>
                <c:pt idx="7">
                  <c:v>2.35643</c:v>
                </c:pt>
                <c:pt idx="8">
                  <c:v>1.8273599999999999</c:v>
                </c:pt>
                <c:pt idx="9">
                  <c:v>1.41639</c:v>
                </c:pt>
                <c:pt idx="10">
                  <c:v>1.0195099999999999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3-4F62-9403-897A600C593F}"/>
            </c:ext>
          </c:extLst>
        </c:ser>
        <c:ser>
          <c:idx val="3"/>
          <c:order val="2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Electricity!$D$141:$N$141</c:f>
              <c:numCache>
                <c:formatCode>#\ ##0.000</c:formatCode>
                <c:ptCount val="11"/>
                <c:pt idx="0">
                  <c:v>10.69032</c:v>
                </c:pt>
                <c:pt idx="1">
                  <c:v>13.07025</c:v>
                </c:pt>
                <c:pt idx="2">
                  <c:v>17.234299999999998</c:v>
                </c:pt>
                <c:pt idx="3">
                  <c:v>19.55</c:v>
                </c:pt>
                <c:pt idx="4">
                  <c:v>24.462400000000002</c:v>
                </c:pt>
                <c:pt idx="5">
                  <c:v>25.227250000000002</c:v>
                </c:pt>
                <c:pt idx="6">
                  <c:v>24.228270000000002</c:v>
                </c:pt>
                <c:pt idx="7">
                  <c:v>21.265000000000001</c:v>
                </c:pt>
                <c:pt idx="8">
                  <c:v>18.457039999999999</c:v>
                </c:pt>
                <c:pt idx="9">
                  <c:v>14.539149999999999</c:v>
                </c:pt>
                <c:pt idx="10">
                  <c:v>10.7744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3-4F62-9403-897A600C593F}"/>
            </c:ext>
          </c:extLst>
        </c:ser>
        <c:ser>
          <c:idx val="4"/>
          <c:order val="3"/>
          <c:tx>
            <c:v>Nuclear</c:v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Electricity!$D$144:$N$144</c:f>
              <c:numCache>
                <c:formatCode>#\ ##0.000</c:formatCode>
                <c:ptCount val="11"/>
                <c:pt idx="0">
                  <c:v>0.93371999999999999</c:v>
                </c:pt>
                <c:pt idx="1">
                  <c:v>1.0027300000000001</c:v>
                </c:pt>
                <c:pt idx="2">
                  <c:v>1.0045900000000001</c:v>
                </c:pt>
                <c:pt idx="3">
                  <c:v>1.7302999999999999</c:v>
                </c:pt>
                <c:pt idx="4">
                  <c:v>1.7549999999999999</c:v>
                </c:pt>
                <c:pt idx="5">
                  <c:v>1.7528900000000001</c:v>
                </c:pt>
                <c:pt idx="6">
                  <c:v>2.9123699999999997</c:v>
                </c:pt>
                <c:pt idx="7">
                  <c:v>2.9128699999999998</c:v>
                </c:pt>
                <c:pt idx="8">
                  <c:v>2.92387</c:v>
                </c:pt>
                <c:pt idx="9">
                  <c:v>3.2665300000000004</c:v>
                </c:pt>
                <c:pt idx="10">
                  <c:v>4.6800200000000007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3-4F62-9403-897A600C593F}"/>
            </c:ext>
          </c:extLst>
        </c:ser>
        <c:ser>
          <c:idx val="5"/>
          <c:order val="4"/>
          <c:tx>
            <c:v>Hydro</c:v>
          </c:tx>
          <c:spPr>
            <a:solidFill>
              <a:srgbClr val="00758F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Electricity!$D$147:$N$147</c:f>
              <c:numCache>
                <c:formatCode>#\ ##0.000</c:formatCode>
                <c:ptCount val="11"/>
                <c:pt idx="0">
                  <c:v>8.9250000000000007</c:v>
                </c:pt>
                <c:pt idx="1">
                  <c:v>9.9790200000000002</c:v>
                </c:pt>
                <c:pt idx="2">
                  <c:v>10.60379</c:v>
                </c:pt>
                <c:pt idx="3">
                  <c:v>11.178040000000001</c:v>
                </c:pt>
                <c:pt idx="4">
                  <c:v>11.34394</c:v>
                </c:pt>
                <c:pt idx="5">
                  <c:v>13.861600000000001</c:v>
                </c:pt>
                <c:pt idx="6">
                  <c:v>18.043520000000001</c:v>
                </c:pt>
                <c:pt idx="7">
                  <c:v>22.144479999999998</c:v>
                </c:pt>
                <c:pt idx="8">
                  <c:v>26.15164</c:v>
                </c:pt>
                <c:pt idx="9">
                  <c:v>30.736470000000001</c:v>
                </c:pt>
                <c:pt idx="10">
                  <c:v>33.903649999999999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3-4F62-9403-897A600C593F}"/>
            </c:ext>
          </c:extLst>
        </c:ser>
        <c:ser>
          <c:idx val="6"/>
          <c:order val="5"/>
          <c:tx>
            <c:v>Wind</c:v>
          </c:tx>
          <c:spPr>
            <a:solidFill>
              <a:srgbClr val="00A2D2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Electricity!$D$150:$N$150</c:f>
              <c:numCache>
                <c:formatCode>#\ ##0.000</c:formatCode>
                <c:ptCount val="11"/>
                <c:pt idx="0">
                  <c:v>9.4999999999999998E-3</c:v>
                </c:pt>
                <c:pt idx="1">
                  <c:v>1.882E-2</c:v>
                </c:pt>
                <c:pt idx="2">
                  <c:v>4.4400000000000004E-3</c:v>
                </c:pt>
                <c:pt idx="3">
                  <c:v>0.18740000000000001</c:v>
                </c:pt>
                <c:pt idx="4">
                  <c:v>2.6230900000000004</c:v>
                </c:pt>
                <c:pt idx="5">
                  <c:v>3.8083400000000003</c:v>
                </c:pt>
                <c:pt idx="6">
                  <c:v>7.73773</c:v>
                </c:pt>
                <c:pt idx="7">
                  <c:v>13.60192</c:v>
                </c:pt>
                <c:pt idx="8">
                  <c:v>17.831340000000001</c:v>
                </c:pt>
                <c:pt idx="9">
                  <c:v>22.182939999999999</c:v>
                </c:pt>
                <c:pt idx="10">
                  <c:v>28.948439999999998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43-4F62-9403-897A600C593F}"/>
            </c:ext>
          </c:extLst>
        </c:ser>
        <c:ser>
          <c:idx val="7"/>
          <c:order val="6"/>
          <c:tx>
            <c:v>Solar</c:v>
          </c:tx>
          <c:spPr>
            <a:solidFill>
              <a:srgbClr val="FFDC14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Electricity!$D$153:$N$153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2.0000000000000001E-4</c:v>
                </c:pt>
                <c:pt idx="3">
                  <c:v>8.199999999999999E-3</c:v>
                </c:pt>
                <c:pt idx="4">
                  <c:v>0.75896000000000008</c:v>
                </c:pt>
                <c:pt idx="5">
                  <c:v>1.8791900000000001</c:v>
                </c:pt>
                <c:pt idx="6">
                  <c:v>7.3949499999999997</c:v>
                </c:pt>
                <c:pt idx="7">
                  <c:v>16.44453</c:v>
                </c:pt>
                <c:pt idx="8">
                  <c:v>24.569770000000002</c:v>
                </c:pt>
                <c:pt idx="9">
                  <c:v>35.564610000000002</c:v>
                </c:pt>
                <c:pt idx="10">
                  <c:v>51.226910000000004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43-4F62-9403-897A600C593F}"/>
            </c:ext>
          </c:extLst>
        </c:ser>
        <c:ser>
          <c:idx val="8"/>
          <c:order val="7"/>
          <c:tx>
            <c:v>Bioenergy</c:v>
          </c:tx>
          <c:spPr>
            <a:solidFill>
              <a:srgbClr val="008F62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Electricity!$D$156:$N$156</c:f>
              <c:numCache>
                <c:formatCode>#\ ##0.000</c:formatCode>
                <c:ptCount val="11"/>
                <c:pt idx="0">
                  <c:v>0.11744</c:v>
                </c:pt>
                <c:pt idx="1">
                  <c:v>0.1623</c:v>
                </c:pt>
                <c:pt idx="2">
                  <c:v>0.26375999999999999</c:v>
                </c:pt>
                <c:pt idx="3">
                  <c:v>0.26495999999999997</c:v>
                </c:pt>
                <c:pt idx="4">
                  <c:v>0.33295999999999998</c:v>
                </c:pt>
                <c:pt idx="5">
                  <c:v>0.37883999999999995</c:v>
                </c:pt>
                <c:pt idx="6">
                  <c:v>0.56461000000000006</c:v>
                </c:pt>
                <c:pt idx="7">
                  <c:v>0.65500000000000003</c:v>
                </c:pt>
                <c:pt idx="8">
                  <c:v>0.82423999999999997</c:v>
                </c:pt>
                <c:pt idx="9">
                  <c:v>1.42649</c:v>
                </c:pt>
                <c:pt idx="10">
                  <c:v>3.1473299999999997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43-4F62-9403-897A600C593F}"/>
            </c:ext>
          </c:extLst>
        </c:ser>
        <c:ser>
          <c:idx val="10"/>
          <c:order val="8"/>
          <c:tx>
            <c:v>Other</c:v>
          </c:tx>
          <c:spPr>
            <a:solidFill>
              <a:srgbClr val="887400"/>
            </a:solidFill>
            <a:ln>
              <a:noFill/>
            </a:ln>
            <a:effectLst/>
          </c:spPr>
          <c:invertIfNegative val="0"/>
          <c:cat>
            <c:numRef>
              <c:f>Electricity!$D$132:$N$132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Electricity!$D$159:$N$159</c:f>
              <c:numCache>
                <c:formatCode>#\ ##0.000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4.8999999999999998E-4</c:v>
                </c:pt>
                <c:pt idx="6">
                  <c:v>1.9E-3</c:v>
                </c:pt>
                <c:pt idx="7">
                  <c:v>3.5699999999999998E-3</c:v>
                </c:pt>
                <c:pt idx="8">
                  <c:v>5.3499999999999997E-3</c:v>
                </c:pt>
                <c:pt idx="9">
                  <c:v>7.92E-3</c:v>
                </c:pt>
                <c:pt idx="10">
                  <c:v>1.1970000000000001E-2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43-4F62-9403-897A600C5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 i="0" u="none" strike="noStrike" baseline="0">
                    <a:effectLst/>
                  </a:rPr>
                  <a:t>GW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.00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257936507936512E-2"/>
          <c:y val="0.81039818175296496"/>
          <c:w val="0.95879153439153453"/>
          <c:h val="0.1807822114396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07698412698411"/>
          <c:y val="0.13080216049382717"/>
          <c:w val="0.79277354497354502"/>
          <c:h val="0.5689756944444444"/>
        </c:manualLayout>
      </c:layout>
      <c:lineChart>
        <c:grouping val="standard"/>
        <c:varyColors val="0"/>
        <c:ser>
          <c:idx val="2"/>
          <c:order val="0"/>
          <c:tx>
            <c:v>Total</c:v>
          </c:tx>
          <c:spPr>
            <a:ln w="63500" cap="rnd">
              <a:solidFill>
                <a:srgbClr val="313030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Electricity!$D$27:$N$27</c:f>
              <c:numCache>
                <c:formatCode>#\ ##0.0</c:formatCode>
                <c:ptCount val="11"/>
                <c:pt idx="0">
                  <c:v>14.56</c:v>
                </c:pt>
                <c:pt idx="1">
                  <c:v>16.39</c:v>
                </c:pt>
                <c:pt idx="2">
                  <c:v>18.510000000000002</c:v>
                </c:pt>
                <c:pt idx="3">
                  <c:v>19.22</c:v>
                </c:pt>
                <c:pt idx="4">
                  <c:v>21.05</c:v>
                </c:pt>
                <c:pt idx="5">
                  <c:v>20.66</c:v>
                </c:pt>
                <c:pt idx="6">
                  <c:v>24.42</c:v>
                </c:pt>
                <c:pt idx="7">
                  <c:v>27.01</c:v>
                </c:pt>
                <c:pt idx="8">
                  <c:v>29.68</c:v>
                </c:pt>
                <c:pt idx="9">
                  <c:v>32.4</c:v>
                </c:pt>
                <c:pt idx="10">
                  <c:v>35.119999999999997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6-4D37-9310-EA0BB99A49F4}"/>
            </c:ext>
          </c:extLst>
        </c:ser>
        <c:ser>
          <c:idx val="0"/>
          <c:order val="1"/>
          <c:tx>
            <c:v>Industry</c:v>
          </c:tx>
          <c:spPr>
            <a:ln w="28575" cap="rnd">
              <a:solidFill>
                <a:srgbClr val="004A5B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Electricity!$D$30:$N$30</c:f>
              <c:numCache>
                <c:formatCode>#\ ##0.0</c:formatCode>
                <c:ptCount val="11"/>
                <c:pt idx="0">
                  <c:v>20.77</c:v>
                </c:pt>
                <c:pt idx="1">
                  <c:v>22.45</c:v>
                </c:pt>
                <c:pt idx="2">
                  <c:v>23.57</c:v>
                </c:pt>
                <c:pt idx="3">
                  <c:v>25.76</c:v>
                </c:pt>
                <c:pt idx="4">
                  <c:v>27.87</c:v>
                </c:pt>
                <c:pt idx="5">
                  <c:v>24.09</c:v>
                </c:pt>
                <c:pt idx="6">
                  <c:v>31.84</c:v>
                </c:pt>
                <c:pt idx="7">
                  <c:v>35.979999999999997</c:v>
                </c:pt>
                <c:pt idx="8">
                  <c:v>37.86</c:v>
                </c:pt>
                <c:pt idx="9">
                  <c:v>39.68</c:v>
                </c:pt>
                <c:pt idx="10">
                  <c:v>41.57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6-4D37-9310-EA0BB99A49F4}"/>
            </c:ext>
          </c:extLst>
        </c:ser>
        <c:ser>
          <c:idx val="1"/>
          <c:order val="2"/>
          <c:tx>
            <c:v>Residential, tertiary, agriculture</c:v>
          </c:tx>
          <c:spPr>
            <a:ln w="28575" cap="rnd">
              <a:solidFill>
                <a:srgbClr val="008AA9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Electricity!$D$33:$N$33</c:f>
              <c:numCache>
                <c:formatCode>#\ ##0.0</c:formatCode>
                <c:ptCount val="11"/>
                <c:pt idx="0">
                  <c:v>22.95</c:v>
                </c:pt>
                <c:pt idx="1">
                  <c:v>22.85</c:v>
                </c:pt>
                <c:pt idx="2">
                  <c:v>27.4</c:v>
                </c:pt>
                <c:pt idx="3">
                  <c:v>29.21</c:v>
                </c:pt>
                <c:pt idx="4">
                  <c:v>31.82</c:v>
                </c:pt>
                <c:pt idx="5">
                  <c:v>34.25</c:v>
                </c:pt>
                <c:pt idx="6">
                  <c:v>40.19</c:v>
                </c:pt>
                <c:pt idx="7">
                  <c:v>44.39</c:v>
                </c:pt>
                <c:pt idx="8">
                  <c:v>47.64</c:v>
                </c:pt>
                <c:pt idx="9">
                  <c:v>50.31</c:v>
                </c:pt>
                <c:pt idx="10">
                  <c:v>52.32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6-4D37-9310-EA0BB99A49F4}"/>
            </c:ext>
          </c:extLst>
        </c:ser>
        <c:ser>
          <c:idx val="3"/>
          <c:order val="3"/>
          <c:tx>
            <c:v>Transport</c:v>
          </c:tx>
          <c:spPr>
            <a:ln w="28575" cap="rnd">
              <a:solidFill>
                <a:srgbClr val="5BE1FF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Electricity!$D$36:$N$36</c:f>
              <c:numCache>
                <c:formatCode>#\ ##0.0</c:formatCode>
                <c:ptCount val="11"/>
                <c:pt idx="0">
                  <c:v>0.32</c:v>
                </c:pt>
                <c:pt idx="1">
                  <c:v>0.39</c:v>
                </c:pt>
                <c:pt idx="2">
                  <c:v>0.39</c:v>
                </c:pt>
                <c:pt idx="3">
                  <c:v>0.27</c:v>
                </c:pt>
                <c:pt idx="4">
                  <c:v>0.17</c:v>
                </c:pt>
                <c:pt idx="5">
                  <c:v>0.28000000000000003</c:v>
                </c:pt>
                <c:pt idx="6">
                  <c:v>1.1499999999999999</c:v>
                </c:pt>
                <c:pt idx="7">
                  <c:v>2.48</c:v>
                </c:pt>
                <c:pt idx="8">
                  <c:v>4.7300000000000004</c:v>
                </c:pt>
                <c:pt idx="9">
                  <c:v>7.41</c:v>
                </c:pt>
                <c:pt idx="10">
                  <c:v>10.56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16-4D37-9310-EA0BB99A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910072"/>
        <c:axId val="582911056"/>
      </c:line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 i="0" u="none" strike="noStrike" baseline="0">
                    <a:effectLst/>
                  </a:rPr>
                  <a:t>%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3911285415775727"/>
          <c:w val="1"/>
          <c:h val="0.16088714542389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final energy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4177987513751311E-2"/>
          <c:y val="0.15449074074074073"/>
          <c:w val="0.90350244048494255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Demand!$C$51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Demand!$D$50:$N$50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Demand!$D$51:$N$51</c:f>
              <c:numCache>
                <c:formatCode>#,##0</c:formatCode>
                <c:ptCount val="11"/>
                <c:pt idx="0">
                  <c:v>31.30519</c:v>
                </c:pt>
                <c:pt idx="1">
                  <c:v>43.287370000000003</c:v>
                </c:pt>
                <c:pt idx="2">
                  <c:v>43.99492</c:v>
                </c:pt>
                <c:pt idx="3">
                  <c:v>50.937160000000006</c:v>
                </c:pt>
                <c:pt idx="4">
                  <c:v>57.379199999999997</c:v>
                </c:pt>
                <c:pt idx="5">
                  <c:v>65.606160000000003</c:v>
                </c:pt>
                <c:pt idx="6">
                  <c:v>67.511420000000001</c:v>
                </c:pt>
                <c:pt idx="7">
                  <c:v>70.463949999999997</c:v>
                </c:pt>
                <c:pt idx="8">
                  <c:v>72.660229999999999</c:v>
                </c:pt>
                <c:pt idx="9">
                  <c:v>73.312100000000001</c:v>
                </c:pt>
                <c:pt idx="10">
                  <c:v>73.148399999999995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C8-4EEB-A79A-155596BB6676}"/>
            </c:ext>
          </c:extLst>
        </c:ser>
        <c:ser>
          <c:idx val="1"/>
          <c:order val="1"/>
          <c:tx>
            <c:strRef>
              <c:f>Demand!$C$52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Demand!$D$50:$N$50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Demand!$D$52:$N$52</c:f>
              <c:numCache>
                <c:formatCode>#,##0</c:formatCode>
                <c:ptCount val="11"/>
                <c:pt idx="0">
                  <c:v>31.30519</c:v>
                </c:pt>
                <c:pt idx="1">
                  <c:v>43.287370000000003</c:v>
                </c:pt>
                <c:pt idx="2">
                  <c:v>43.99492</c:v>
                </c:pt>
                <c:pt idx="3">
                  <c:v>50.937160000000006</c:v>
                </c:pt>
                <c:pt idx="4">
                  <c:v>57.379199999999997</c:v>
                </c:pt>
                <c:pt idx="5">
                  <c:v>65.2286</c:v>
                </c:pt>
                <c:pt idx="6">
                  <c:v>65.221379999999996</c:v>
                </c:pt>
                <c:pt idx="7">
                  <c:v>65.639160000000004</c:v>
                </c:pt>
                <c:pt idx="8">
                  <c:v>65.735799999999998</c:v>
                </c:pt>
                <c:pt idx="9">
                  <c:v>64.378950000000003</c:v>
                </c:pt>
                <c:pt idx="10">
                  <c:v>62.127309999999994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C8-4EEB-A79A-155596BB6676}"/>
            </c:ext>
          </c:extLst>
        </c:ser>
        <c:ser>
          <c:idx val="2"/>
          <c:order val="2"/>
          <c:tx>
            <c:strRef>
              <c:f>Demand!$C$53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Demand!$D$50:$N$50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Demand!$D$53:$N$53</c:f>
              <c:numCache>
                <c:formatCode>#,##0</c:formatCode>
                <c:ptCount val="11"/>
                <c:pt idx="0">
                  <c:v>31.30519</c:v>
                </c:pt>
                <c:pt idx="1">
                  <c:v>43.287370000000003</c:v>
                </c:pt>
                <c:pt idx="2">
                  <c:v>43.99492</c:v>
                </c:pt>
                <c:pt idx="3">
                  <c:v>50.937160000000006</c:v>
                </c:pt>
                <c:pt idx="4">
                  <c:v>57.379199999999997</c:v>
                </c:pt>
                <c:pt idx="5">
                  <c:v>64.471360000000004</c:v>
                </c:pt>
                <c:pt idx="6">
                  <c:v>61.914619999999999</c:v>
                </c:pt>
                <c:pt idx="7">
                  <c:v>59.862490000000001</c:v>
                </c:pt>
                <c:pt idx="8">
                  <c:v>58.618209999999998</c:v>
                </c:pt>
                <c:pt idx="9">
                  <c:v>56.682510000000001</c:v>
                </c:pt>
                <c:pt idx="10">
                  <c:v>54.680059999999997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C8-4EEB-A79A-155596BB6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/>
                  <a:t>Mtoe</a:t>
                </a:r>
              </a:p>
            </c:rich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EnerGreen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07698412698411"/>
          <c:y val="0.13080216049382717"/>
          <c:w val="0.79277354497354502"/>
          <c:h val="0.5689756944444444"/>
        </c:manualLayout>
      </c:layout>
      <c:lineChart>
        <c:grouping val="standard"/>
        <c:varyColors val="0"/>
        <c:ser>
          <c:idx val="2"/>
          <c:order val="0"/>
          <c:tx>
            <c:v>Total</c:v>
          </c:tx>
          <c:spPr>
            <a:ln w="63500" cap="rnd">
              <a:solidFill>
                <a:srgbClr val="313030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Electricity!$D$28:$N$28</c:f>
              <c:numCache>
                <c:formatCode>#\ ##0.0</c:formatCode>
                <c:ptCount val="11"/>
                <c:pt idx="0">
                  <c:v>14.56</c:v>
                </c:pt>
                <c:pt idx="1">
                  <c:v>16.39</c:v>
                </c:pt>
                <c:pt idx="2">
                  <c:v>18.510000000000002</c:v>
                </c:pt>
                <c:pt idx="3">
                  <c:v>19.22</c:v>
                </c:pt>
                <c:pt idx="4">
                  <c:v>21.05</c:v>
                </c:pt>
                <c:pt idx="5">
                  <c:v>21.3</c:v>
                </c:pt>
                <c:pt idx="6">
                  <c:v>28.13</c:v>
                </c:pt>
                <c:pt idx="7">
                  <c:v>33.130000000000003</c:v>
                </c:pt>
                <c:pt idx="8">
                  <c:v>37.950000000000003</c:v>
                </c:pt>
                <c:pt idx="9">
                  <c:v>43.06</c:v>
                </c:pt>
                <c:pt idx="10">
                  <c:v>47.92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3-48B8-88D5-09F7D17FD201}"/>
            </c:ext>
          </c:extLst>
        </c:ser>
        <c:ser>
          <c:idx val="0"/>
          <c:order val="1"/>
          <c:tx>
            <c:v>Industry</c:v>
          </c:tx>
          <c:spPr>
            <a:ln w="28575" cap="rnd">
              <a:solidFill>
                <a:srgbClr val="004A5B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Electricity!$D$31:$N$31</c:f>
              <c:numCache>
                <c:formatCode>#\ ##0.0</c:formatCode>
                <c:ptCount val="11"/>
                <c:pt idx="0">
                  <c:v>20.77</c:v>
                </c:pt>
                <c:pt idx="1">
                  <c:v>22.45</c:v>
                </c:pt>
                <c:pt idx="2">
                  <c:v>23.57</c:v>
                </c:pt>
                <c:pt idx="3">
                  <c:v>25.76</c:v>
                </c:pt>
                <c:pt idx="4">
                  <c:v>27.87</c:v>
                </c:pt>
                <c:pt idx="5">
                  <c:v>24.78</c:v>
                </c:pt>
                <c:pt idx="6">
                  <c:v>35.72</c:v>
                </c:pt>
                <c:pt idx="7">
                  <c:v>40.17</c:v>
                </c:pt>
                <c:pt idx="8">
                  <c:v>41.51</c:v>
                </c:pt>
                <c:pt idx="9">
                  <c:v>43.25</c:v>
                </c:pt>
                <c:pt idx="10">
                  <c:v>45.14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3-48B8-88D5-09F7D17FD201}"/>
            </c:ext>
          </c:extLst>
        </c:ser>
        <c:ser>
          <c:idx val="1"/>
          <c:order val="2"/>
          <c:tx>
            <c:v>Residential, tertiary, agriculture</c:v>
          </c:tx>
          <c:spPr>
            <a:ln w="28575" cap="rnd">
              <a:solidFill>
                <a:srgbClr val="008AA9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Electricity!$D$34:$N$34</c:f>
              <c:numCache>
                <c:formatCode>#\ ##0.0</c:formatCode>
                <c:ptCount val="11"/>
                <c:pt idx="0">
                  <c:v>22.95</c:v>
                </c:pt>
                <c:pt idx="1">
                  <c:v>22.85</c:v>
                </c:pt>
                <c:pt idx="2">
                  <c:v>27.4</c:v>
                </c:pt>
                <c:pt idx="3">
                  <c:v>29.21</c:v>
                </c:pt>
                <c:pt idx="4">
                  <c:v>31.82</c:v>
                </c:pt>
                <c:pt idx="5">
                  <c:v>34.86</c:v>
                </c:pt>
                <c:pt idx="6">
                  <c:v>42.68</c:v>
                </c:pt>
                <c:pt idx="7">
                  <c:v>47.45</c:v>
                </c:pt>
                <c:pt idx="8">
                  <c:v>50.63</c:v>
                </c:pt>
                <c:pt idx="9">
                  <c:v>52.87</c:v>
                </c:pt>
                <c:pt idx="10">
                  <c:v>54.92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3-48B8-88D5-09F7D17FD201}"/>
            </c:ext>
          </c:extLst>
        </c:ser>
        <c:ser>
          <c:idx val="3"/>
          <c:order val="3"/>
          <c:tx>
            <c:v>Transport</c:v>
          </c:tx>
          <c:spPr>
            <a:ln w="28575" cap="rnd">
              <a:solidFill>
                <a:srgbClr val="5BE1FF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Electricity!$D$37:$N$37</c:f>
              <c:numCache>
                <c:formatCode>#\ ##0.0</c:formatCode>
                <c:ptCount val="11"/>
                <c:pt idx="0">
                  <c:v>0.32</c:v>
                </c:pt>
                <c:pt idx="1">
                  <c:v>0.39</c:v>
                </c:pt>
                <c:pt idx="2">
                  <c:v>0.39</c:v>
                </c:pt>
                <c:pt idx="3">
                  <c:v>0.27</c:v>
                </c:pt>
                <c:pt idx="4">
                  <c:v>0.17</c:v>
                </c:pt>
                <c:pt idx="5">
                  <c:v>0.79</c:v>
                </c:pt>
                <c:pt idx="6">
                  <c:v>4.6399999999999997</c:v>
                </c:pt>
                <c:pt idx="7">
                  <c:v>10.27</c:v>
                </c:pt>
                <c:pt idx="8">
                  <c:v>18.04</c:v>
                </c:pt>
                <c:pt idx="9">
                  <c:v>28.12</c:v>
                </c:pt>
                <c:pt idx="10">
                  <c:v>38.979999999999997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A3-48B8-88D5-09F7D17FD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910072"/>
        <c:axId val="582911056"/>
      </c:line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 i="0" u="none" strike="noStrike" baseline="0">
                    <a:effectLst/>
                  </a:rPr>
                  <a:t>%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3911285415775727"/>
          <c:w val="1"/>
          <c:h val="0.16088714542389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07698412698411"/>
          <c:y val="0.13080216049382717"/>
          <c:w val="0.79277354497354502"/>
          <c:h val="0.5689756944444444"/>
        </c:manualLayout>
      </c:layout>
      <c:lineChart>
        <c:grouping val="standard"/>
        <c:varyColors val="0"/>
        <c:ser>
          <c:idx val="2"/>
          <c:order val="0"/>
          <c:tx>
            <c:v>Total</c:v>
          </c:tx>
          <c:spPr>
            <a:ln w="63500" cap="rnd">
              <a:solidFill>
                <a:srgbClr val="313030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Electricity!$D$26:$N$26</c:f>
              <c:numCache>
                <c:formatCode>#\ ##0.0</c:formatCode>
                <c:ptCount val="11"/>
                <c:pt idx="0">
                  <c:v>14.56</c:v>
                </c:pt>
                <c:pt idx="1">
                  <c:v>16.39</c:v>
                </c:pt>
                <c:pt idx="2">
                  <c:v>18.510000000000002</c:v>
                </c:pt>
                <c:pt idx="3">
                  <c:v>19.22</c:v>
                </c:pt>
                <c:pt idx="4">
                  <c:v>21.05</c:v>
                </c:pt>
                <c:pt idx="5">
                  <c:v>20.21</c:v>
                </c:pt>
                <c:pt idx="6">
                  <c:v>21.84</c:v>
                </c:pt>
                <c:pt idx="7">
                  <c:v>22.39</c:v>
                </c:pt>
                <c:pt idx="8">
                  <c:v>22.83</c:v>
                </c:pt>
                <c:pt idx="9">
                  <c:v>23.01</c:v>
                </c:pt>
                <c:pt idx="10">
                  <c:v>23.09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2-4A10-BABA-A921BAA9AAAF}"/>
            </c:ext>
          </c:extLst>
        </c:ser>
        <c:ser>
          <c:idx val="0"/>
          <c:order val="1"/>
          <c:tx>
            <c:v>Industry</c:v>
          </c:tx>
          <c:spPr>
            <a:ln w="28575" cap="rnd">
              <a:solidFill>
                <a:srgbClr val="004A5B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Electricity!$D$29:$N$29</c:f>
              <c:numCache>
                <c:formatCode>#\ ##0.0</c:formatCode>
                <c:ptCount val="11"/>
                <c:pt idx="0">
                  <c:v>20.77</c:v>
                </c:pt>
                <c:pt idx="1">
                  <c:v>22.45</c:v>
                </c:pt>
                <c:pt idx="2">
                  <c:v>23.57</c:v>
                </c:pt>
                <c:pt idx="3">
                  <c:v>25.76</c:v>
                </c:pt>
                <c:pt idx="4">
                  <c:v>27.87</c:v>
                </c:pt>
                <c:pt idx="5">
                  <c:v>23.42</c:v>
                </c:pt>
                <c:pt idx="6">
                  <c:v>26.54</c:v>
                </c:pt>
                <c:pt idx="7">
                  <c:v>27.03</c:v>
                </c:pt>
                <c:pt idx="8">
                  <c:v>27.77</c:v>
                </c:pt>
                <c:pt idx="9">
                  <c:v>28.04</c:v>
                </c:pt>
                <c:pt idx="10">
                  <c:v>28.15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2-4A10-BABA-A921BAA9AAAF}"/>
            </c:ext>
          </c:extLst>
        </c:ser>
        <c:ser>
          <c:idx val="1"/>
          <c:order val="2"/>
          <c:tx>
            <c:v>Residential, tertiary, agriculture</c:v>
          </c:tx>
          <c:spPr>
            <a:ln w="28575" cap="rnd">
              <a:solidFill>
                <a:srgbClr val="008AA9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Electricity!$D$32:$N$32</c:f>
              <c:numCache>
                <c:formatCode>#\ ##0.0</c:formatCode>
                <c:ptCount val="11"/>
                <c:pt idx="0">
                  <c:v>22.95</c:v>
                </c:pt>
                <c:pt idx="1">
                  <c:v>22.85</c:v>
                </c:pt>
                <c:pt idx="2">
                  <c:v>27.4</c:v>
                </c:pt>
                <c:pt idx="3">
                  <c:v>29.21</c:v>
                </c:pt>
                <c:pt idx="4">
                  <c:v>31.82</c:v>
                </c:pt>
                <c:pt idx="5">
                  <c:v>33.65</c:v>
                </c:pt>
                <c:pt idx="6">
                  <c:v>37.25</c:v>
                </c:pt>
                <c:pt idx="7">
                  <c:v>39.25</c:v>
                </c:pt>
                <c:pt idx="8">
                  <c:v>40.369999999999997</c:v>
                </c:pt>
                <c:pt idx="9">
                  <c:v>40.89</c:v>
                </c:pt>
                <c:pt idx="10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2-4A10-BABA-A921BAA9AAAF}"/>
            </c:ext>
          </c:extLst>
        </c:ser>
        <c:ser>
          <c:idx val="3"/>
          <c:order val="3"/>
          <c:tx>
            <c:v>Transport</c:v>
          </c:tx>
          <c:spPr>
            <a:ln w="28575" cap="rnd">
              <a:solidFill>
                <a:srgbClr val="5BE1FF"/>
              </a:solidFill>
              <a:round/>
            </a:ln>
            <a:effectLst/>
          </c:spPr>
          <c:marker>
            <c:symbol val="none"/>
          </c:marker>
          <c:cat>
            <c:numRef>
              <c:f>Electricity!$D$25:$N$25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Electricity!$D$35:$N$35</c:f>
              <c:numCache>
                <c:formatCode>#\ ##0.0</c:formatCode>
                <c:ptCount val="11"/>
                <c:pt idx="0">
                  <c:v>0.32</c:v>
                </c:pt>
                <c:pt idx="1">
                  <c:v>0.39</c:v>
                </c:pt>
                <c:pt idx="2">
                  <c:v>0.39</c:v>
                </c:pt>
                <c:pt idx="3">
                  <c:v>0.27</c:v>
                </c:pt>
                <c:pt idx="4">
                  <c:v>0.17</c:v>
                </c:pt>
                <c:pt idx="5">
                  <c:v>0.31</c:v>
                </c:pt>
                <c:pt idx="6">
                  <c:v>1.21</c:v>
                </c:pt>
                <c:pt idx="7">
                  <c:v>2.1</c:v>
                </c:pt>
                <c:pt idx="8">
                  <c:v>3.04</c:v>
                </c:pt>
                <c:pt idx="9">
                  <c:v>4.04</c:v>
                </c:pt>
                <c:pt idx="10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E2-4A10-BABA-A921BAA9A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910072"/>
        <c:axId val="582911056"/>
      </c:line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 i="0" u="none" strike="noStrike" baseline="0">
                    <a:effectLst/>
                  </a:rPr>
                  <a:t>%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3911285415775727"/>
          <c:w val="1"/>
          <c:h val="0.16088714542389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renewables in primary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5515569527427862E-2"/>
          <c:y val="0.15449074074074073"/>
          <c:w val="0.93216485847126596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Renewables!$C$25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Renewables!$D$24:$N$24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Renewables!$D$25:$N$25</c:f>
              <c:numCache>
                <c:formatCode>#\ ##0.0</c:formatCode>
                <c:ptCount val="11"/>
                <c:pt idx="0">
                  <c:v>5.98</c:v>
                </c:pt>
                <c:pt idx="1">
                  <c:v>6.46</c:v>
                </c:pt>
                <c:pt idx="2">
                  <c:v>12.2</c:v>
                </c:pt>
                <c:pt idx="3">
                  <c:v>14.51</c:v>
                </c:pt>
                <c:pt idx="4">
                  <c:v>18.16</c:v>
                </c:pt>
                <c:pt idx="5">
                  <c:v>20.89</c:v>
                </c:pt>
                <c:pt idx="6">
                  <c:v>23.65</c:v>
                </c:pt>
                <c:pt idx="7">
                  <c:v>25.16</c:v>
                </c:pt>
                <c:pt idx="8">
                  <c:v>26.37</c:v>
                </c:pt>
                <c:pt idx="9">
                  <c:v>30.96</c:v>
                </c:pt>
                <c:pt idx="10">
                  <c:v>38.43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60-44DD-9481-26DB94B437CB}"/>
            </c:ext>
          </c:extLst>
        </c:ser>
        <c:ser>
          <c:idx val="1"/>
          <c:order val="1"/>
          <c:tx>
            <c:strRef>
              <c:f>Renewables!$C$26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Renewables!$D$24:$N$24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Renewables!$D$26:$N$26</c:f>
              <c:numCache>
                <c:formatCode>#\ ##0.0</c:formatCode>
                <c:ptCount val="11"/>
                <c:pt idx="0">
                  <c:v>5.98</c:v>
                </c:pt>
                <c:pt idx="1">
                  <c:v>6.46</c:v>
                </c:pt>
                <c:pt idx="2">
                  <c:v>12.2</c:v>
                </c:pt>
                <c:pt idx="3">
                  <c:v>14.51</c:v>
                </c:pt>
                <c:pt idx="4">
                  <c:v>18.16</c:v>
                </c:pt>
                <c:pt idx="5">
                  <c:v>21.82</c:v>
                </c:pt>
                <c:pt idx="6">
                  <c:v>30.07</c:v>
                </c:pt>
                <c:pt idx="7">
                  <c:v>42.77</c:v>
                </c:pt>
                <c:pt idx="8">
                  <c:v>55.63</c:v>
                </c:pt>
                <c:pt idx="9">
                  <c:v>71.290000000000006</c:v>
                </c:pt>
                <c:pt idx="10">
                  <c:v>79.75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60-44DD-9481-26DB94B437CB}"/>
            </c:ext>
          </c:extLst>
        </c:ser>
        <c:ser>
          <c:idx val="2"/>
          <c:order val="2"/>
          <c:tx>
            <c:strRef>
              <c:f>Renewables!$C$27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Renewables!$D$24:$N$24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Renewables!$D$27:$N$27</c:f>
              <c:numCache>
                <c:formatCode>#\ ##0.0</c:formatCode>
                <c:ptCount val="11"/>
                <c:pt idx="0">
                  <c:v>5.98</c:v>
                </c:pt>
                <c:pt idx="1">
                  <c:v>6.46</c:v>
                </c:pt>
                <c:pt idx="2">
                  <c:v>12.2</c:v>
                </c:pt>
                <c:pt idx="3">
                  <c:v>14.51</c:v>
                </c:pt>
                <c:pt idx="4">
                  <c:v>18.16</c:v>
                </c:pt>
                <c:pt idx="5">
                  <c:v>22.58</c:v>
                </c:pt>
                <c:pt idx="6">
                  <c:v>33.5</c:v>
                </c:pt>
                <c:pt idx="7">
                  <c:v>46.45</c:v>
                </c:pt>
                <c:pt idx="8">
                  <c:v>59.16</c:v>
                </c:pt>
                <c:pt idx="9">
                  <c:v>74.72</c:v>
                </c:pt>
                <c:pt idx="10">
                  <c:v>89.86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60-44DD-9481-26DB94B43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466269841269841"/>
          <c:y val="0.13080216049382717"/>
          <c:w val="0.7994931216931217"/>
          <c:h val="0.62189236111111101"/>
        </c:manualLayout>
      </c:layout>
      <c:barChart>
        <c:barDir val="col"/>
        <c:grouping val="stacked"/>
        <c:varyColors val="0"/>
        <c:ser>
          <c:idx val="0"/>
          <c:order val="0"/>
          <c:tx>
            <c:v>Hydro</c:v>
          </c:tx>
          <c:spPr>
            <a:solidFill>
              <a:srgbClr val="2B2D7F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Renewables!$D$49:$N$49</c:f>
              <c:numCache>
                <c:formatCode>#\ ##0.0</c:formatCode>
                <c:ptCount val="11"/>
                <c:pt idx="0">
                  <c:v>17.96</c:v>
                </c:pt>
                <c:pt idx="1">
                  <c:v>18.22</c:v>
                </c:pt>
                <c:pt idx="2">
                  <c:v>18.535</c:v>
                </c:pt>
                <c:pt idx="3">
                  <c:v>20.053000000000001</c:v>
                </c:pt>
                <c:pt idx="4">
                  <c:v>20.116599999999998</c:v>
                </c:pt>
                <c:pt idx="5">
                  <c:v>21.46931</c:v>
                </c:pt>
                <c:pt idx="6">
                  <c:v>21.780339999999999</c:v>
                </c:pt>
                <c:pt idx="7">
                  <c:v>21.942160000000001</c:v>
                </c:pt>
                <c:pt idx="8">
                  <c:v>22.303900000000002</c:v>
                </c:pt>
                <c:pt idx="9">
                  <c:v>22.63175</c:v>
                </c:pt>
                <c:pt idx="10">
                  <c:v>22.979490000000002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7-469E-95ED-DE098F24AC04}"/>
            </c:ext>
          </c:extLst>
        </c:ser>
        <c:ser>
          <c:idx val="1"/>
          <c:order val="1"/>
          <c:tx>
            <c:v>Wind</c:v>
          </c:tx>
          <c:spPr>
            <a:solidFill>
              <a:srgbClr val="4AAEC7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Renewables!$D$52:$N$52</c:f>
              <c:numCache>
                <c:formatCode>#\ ##0.0</c:formatCode>
                <c:ptCount val="11"/>
                <c:pt idx="0">
                  <c:v>2.206</c:v>
                </c:pt>
                <c:pt idx="1">
                  <c:v>9.9179999999999993</c:v>
                </c:pt>
                <c:pt idx="2">
                  <c:v>20.693000000000001</c:v>
                </c:pt>
                <c:pt idx="3">
                  <c:v>22.943000000000001</c:v>
                </c:pt>
                <c:pt idx="4">
                  <c:v>26.819200000000002</c:v>
                </c:pt>
                <c:pt idx="5">
                  <c:v>29.66948</c:v>
                </c:pt>
                <c:pt idx="6">
                  <c:v>27.208590000000001</c:v>
                </c:pt>
                <c:pt idx="7">
                  <c:v>26.249560000000002</c:v>
                </c:pt>
                <c:pt idx="8">
                  <c:v>24.604669999999999</c:v>
                </c:pt>
                <c:pt idx="9">
                  <c:v>26.212540000000001</c:v>
                </c:pt>
                <c:pt idx="10">
                  <c:v>28.92878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57-469E-95ED-DE098F24AC04}"/>
            </c:ext>
          </c:extLst>
        </c:ser>
        <c:ser>
          <c:idx val="2"/>
          <c:order val="2"/>
          <c:tx>
            <c:v>Solar</c:v>
          </c:tx>
          <c:spPr>
            <a:solidFill>
              <a:srgbClr val="C7AF2E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Renewables!$D$55:$N$55</c:f>
              <c:numCache>
                <c:formatCode>#\ ##0.0</c:formatCode>
                <c:ptCount val="11"/>
                <c:pt idx="0">
                  <c:v>0.01</c:v>
                </c:pt>
                <c:pt idx="1">
                  <c:v>5.1999999999999998E-2</c:v>
                </c:pt>
                <c:pt idx="2">
                  <c:v>4.3609999999999998</c:v>
                </c:pt>
                <c:pt idx="3">
                  <c:v>7.4958</c:v>
                </c:pt>
                <c:pt idx="4">
                  <c:v>13.968110000000001</c:v>
                </c:pt>
                <c:pt idx="5">
                  <c:v>32.494279999999996</c:v>
                </c:pt>
                <c:pt idx="6">
                  <c:v>42.411490000000001</c:v>
                </c:pt>
                <c:pt idx="7">
                  <c:v>48.826500000000003</c:v>
                </c:pt>
                <c:pt idx="8">
                  <c:v>48.528410000000001</c:v>
                </c:pt>
                <c:pt idx="9">
                  <c:v>56.620930000000001</c:v>
                </c:pt>
                <c:pt idx="10">
                  <c:v>71.723960000000005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57-469E-95ED-DE098F24AC04}"/>
            </c:ext>
          </c:extLst>
        </c:ser>
        <c:ser>
          <c:idx val="3"/>
          <c:order val="3"/>
          <c:tx>
            <c:v>Bioenergy</c:v>
          </c:tx>
          <c:spPr>
            <a:solidFill>
              <a:srgbClr val="6FC22F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Renewables!$D$58:$N$58</c:f>
              <c:numCache>
                <c:formatCode>#\ ##0.0</c:formatCode>
                <c:ptCount val="11"/>
                <c:pt idx="0">
                  <c:v>0.27438000000000001</c:v>
                </c:pt>
                <c:pt idx="1">
                  <c:v>0.67934000000000005</c:v>
                </c:pt>
                <c:pt idx="2">
                  <c:v>0.96223999999999998</c:v>
                </c:pt>
                <c:pt idx="3">
                  <c:v>1.18536</c:v>
                </c:pt>
                <c:pt idx="4">
                  <c:v>1.43493</c:v>
                </c:pt>
                <c:pt idx="5">
                  <c:v>1.4083399999999999</c:v>
                </c:pt>
                <c:pt idx="6">
                  <c:v>1.21577</c:v>
                </c:pt>
                <c:pt idx="7">
                  <c:v>1.09904</c:v>
                </c:pt>
                <c:pt idx="8">
                  <c:v>0.93696000000000002</c:v>
                </c:pt>
                <c:pt idx="9">
                  <c:v>0.83343</c:v>
                </c:pt>
                <c:pt idx="10">
                  <c:v>0.73908000000000007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57-469E-95ED-DE098F24AC04}"/>
            </c:ext>
          </c:extLst>
        </c:ser>
        <c:ser>
          <c:idx val="4"/>
          <c:order val="4"/>
          <c:tx>
            <c:v>Other</c:v>
          </c:tx>
          <c:spPr>
            <a:solidFill>
              <a:srgbClr val="174211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Renewables!$D$61:$N$61</c:f>
              <c:numCache>
                <c:formatCode>#\ 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2.9999999999999997E-4</c:v>
                </c:pt>
                <c:pt idx="4">
                  <c:v>4.7999999999999996E-3</c:v>
                </c:pt>
                <c:pt idx="5">
                  <c:v>5.7400000000000003E-3</c:v>
                </c:pt>
                <c:pt idx="6">
                  <c:v>7.26E-3</c:v>
                </c:pt>
                <c:pt idx="7">
                  <c:v>1.0619999999999999E-2</c:v>
                </c:pt>
                <c:pt idx="8">
                  <c:v>1.66E-2</c:v>
                </c:pt>
                <c:pt idx="9">
                  <c:v>2.597E-2</c:v>
                </c:pt>
                <c:pt idx="10">
                  <c:v>4.1540000000000001E-2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57-469E-95ED-DE098F24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GW</a:t>
                </a:r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053835978835979E-2"/>
          <c:y val="0.88762569444444439"/>
          <c:w val="0.8400605961957468"/>
          <c:h val="7.4218055555555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466269841269841"/>
          <c:y val="0.13080216049382717"/>
          <c:w val="0.7994931216931217"/>
          <c:h val="0.62189236111111101"/>
        </c:manualLayout>
      </c:layout>
      <c:barChart>
        <c:barDir val="col"/>
        <c:grouping val="stacked"/>
        <c:varyColors val="0"/>
        <c:ser>
          <c:idx val="0"/>
          <c:order val="0"/>
          <c:tx>
            <c:v>Hydro</c:v>
          </c:tx>
          <c:spPr>
            <a:solidFill>
              <a:srgbClr val="2B2D7F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Renewables!$D$50:$N$50</c:f>
              <c:numCache>
                <c:formatCode>#\ ##0.0</c:formatCode>
                <c:ptCount val="11"/>
                <c:pt idx="0">
                  <c:v>17.96</c:v>
                </c:pt>
                <c:pt idx="1">
                  <c:v>18.22</c:v>
                </c:pt>
                <c:pt idx="2">
                  <c:v>18.535</c:v>
                </c:pt>
                <c:pt idx="3">
                  <c:v>20.053000000000001</c:v>
                </c:pt>
                <c:pt idx="4">
                  <c:v>20.116599999999998</c:v>
                </c:pt>
                <c:pt idx="5">
                  <c:v>21.4786</c:v>
                </c:pt>
                <c:pt idx="6">
                  <c:v>21.97945</c:v>
                </c:pt>
                <c:pt idx="7">
                  <c:v>22.235779999999998</c:v>
                </c:pt>
                <c:pt idx="8">
                  <c:v>22.526330000000002</c:v>
                </c:pt>
                <c:pt idx="9">
                  <c:v>22.96678</c:v>
                </c:pt>
                <c:pt idx="10">
                  <c:v>23.47364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1-4898-8843-F1DD9B8D34E1}"/>
            </c:ext>
          </c:extLst>
        </c:ser>
        <c:ser>
          <c:idx val="1"/>
          <c:order val="1"/>
          <c:tx>
            <c:v>Wind</c:v>
          </c:tx>
          <c:spPr>
            <a:solidFill>
              <a:srgbClr val="4AAEC7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Renewables!$D$53:$N$53</c:f>
              <c:numCache>
                <c:formatCode>#\ ##0.0</c:formatCode>
                <c:ptCount val="11"/>
                <c:pt idx="0">
                  <c:v>2.206</c:v>
                </c:pt>
                <c:pt idx="1">
                  <c:v>9.9179999999999993</c:v>
                </c:pt>
                <c:pt idx="2">
                  <c:v>20.693000000000001</c:v>
                </c:pt>
                <c:pt idx="3">
                  <c:v>22.943000000000001</c:v>
                </c:pt>
                <c:pt idx="4">
                  <c:v>26.819200000000002</c:v>
                </c:pt>
                <c:pt idx="5">
                  <c:v>29.132009999999998</c:v>
                </c:pt>
                <c:pt idx="6">
                  <c:v>28.863900000000001</c:v>
                </c:pt>
                <c:pt idx="7">
                  <c:v>37.500320000000002</c:v>
                </c:pt>
                <c:pt idx="8">
                  <c:v>57.104579999999999</c:v>
                </c:pt>
                <c:pt idx="9">
                  <c:v>65.202460000000002</c:v>
                </c:pt>
                <c:pt idx="10">
                  <c:v>66.976060000000004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1-4898-8843-F1DD9B8D34E1}"/>
            </c:ext>
          </c:extLst>
        </c:ser>
        <c:ser>
          <c:idx val="2"/>
          <c:order val="2"/>
          <c:tx>
            <c:v>Solar</c:v>
          </c:tx>
          <c:spPr>
            <a:solidFill>
              <a:srgbClr val="C7AF2E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Renewables!$D$56:$N$56</c:f>
              <c:numCache>
                <c:formatCode>#\ ##0.0</c:formatCode>
                <c:ptCount val="11"/>
                <c:pt idx="0">
                  <c:v>0.01</c:v>
                </c:pt>
                <c:pt idx="1">
                  <c:v>5.1999999999999998E-2</c:v>
                </c:pt>
                <c:pt idx="2">
                  <c:v>4.3609999999999998</c:v>
                </c:pt>
                <c:pt idx="3">
                  <c:v>7.4958</c:v>
                </c:pt>
                <c:pt idx="4">
                  <c:v>13.968110000000001</c:v>
                </c:pt>
                <c:pt idx="5">
                  <c:v>32.859389999999998</c:v>
                </c:pt>
                <c:pt idx="6">
                  <c:v>52.967829999999999</c:v>
                </c:pt>
                <c:pt idx="7">
                  <c:v>70.715810000000005</c:v>
                </c:pt>
                <c:pt idx="8">
                  <c:v>74.474220000000003</c:v>
                </c:pt>
                <c:pt idx="9">
                  <c:v>75.593800000000002</c:v>
                </c:pt>
                <c:pt idx="10">
                  <c:v>75.165309999999991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11-4898-8843-F1DD9B8D34E1}"/>
            </c:ext>
          </c:extLst>
        </c:ser>
        <c:ser>
          <c:idx val="3"/>
          <c:order val="3"/>
          <c:tx>
            <c:v>Bioenergy</c:v>
          </c:tx>
          <c:spPr>
            <a:solidFill>
              <a:srgbClr val="6FC22F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Renewables!$D$59:$N$59</c:f>
              <c:numCache>
                <c:formatCode>#\ ##0.0</c:formatCode>
                <c:ptCount val="11"/>
                <c:pt idx="0">
                  <c:v>0.27438000000000001</c:v>
                </c:pt>
                <c:pt idx="1">
                  <c:v>0.67934000000000005</c:v>
                </c:pt>
                <c:pt idx="2">
                  <c:v>0.96223999999999998</c:v>
                </c:pt>
                <c:pt idx="3">
                  <c:v>1.18536</c:v>
                </c:pt>
                <c:pt idx="4">
                  <c:v>1.43493</c:v>
                </c:pt>
                <c:pt idx="5">
                  <c:v>1.4396099999999998</c:v>
                </c:pt>
                <c:pt idx="6">
                  <c:v>1.46173</c:v>
                </c:pt>
                <c:pt idx="7">
                  <c:v>1.2843699999999998</c:v>
                </c:pt>
                <c:pt idx="8">
                  <c:v>1.4739200000000001</c:v>
                </c:pt>
                <c:pt idx="9">
                  <c:v>2.29941</c:v>
                </c:pt>
                <c:pt idx="10">
                  <c:v>2.3167199999999997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11-4898-8843-F1DD9B8D34E1}"/>
            </c:ext>
          </c:extLst>
        </c:ser>
        <c:ser>
          <c:idx val="4"/>
          <c:order val="4"/>
          <c:tx>
            <c:v>Other</c:v>
          </c:tx>
          <c:spPr>
            <a:solidFill>
              <a:srgbClr val="174211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Renewables!$D$62:$N$62</c:f>
              <c:numCache>
                <c:formatCode>#\ 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2.9999999999999997E-4</c:v>
                </c:pt>
                <c:pt idx="4">
                  <c:v>4.7999999999999996E-3</c:v>
                </c:pt>
                <c:pt idx="5">
                  <c:v>6.11E-3</c:v>
                </c:pt>
                <c:pt idx="6">
                  <c:v>8.0700000000000008E-3</c:v>
                </c:pt>
                <c:pt idx="7">
                  <c:v>9.8300000000000002E-3</c:v>
                </c:pt>
                <c:pt idx="8">
                  <c:v>1.201E-2</c:v>
                </c:pt>
                <c:pt idx="9">
                  <c:v>1.461E-2</c:v>
                </c:pt>
                <c:pt idx="10">
                  <c:v>1.8380000000000001E-2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11-4898-8843-F1DD9B8D3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 i="0" u="none" strike="noStrike" baseline="0">
                    <a:effectLst/>
                  </a:rPr>
                  <a:t>GW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053835978835979E-2"/>
          <c:y val="0.88762569444444439"/>
          <c:w val="0.8400605961957468"/>
          <c:h val="7.4218055555555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EnerGreen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466269841269841"/>
          <c:y val="0.13080216049382717"/>
          <c:w val="0.7994931216931217"/>
          <c:h val="0.62189236111111101"/>
        </c:manualLayout>
      </c:layout>
      <c:barChart>
        <c:barDir val="col"/>
        <c:grouping val="stacked"/>
        <c:varyColors val="0"/>
        <c:ser>
          <c:idx val="0"/>
          <c:order val="0"/>
          <c:tx>
            <c:v>Hydro</c:v>
          </c:tx>
          <c:spPr>
            <a:solidFill>
              <a:srgbClr val="2B2D7F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Renewables!$D$51:$N$51</c:f>
              <c:numCache>
                <c:formatCode>#\ ##0.0</c:formatCode>
                <c:ptCount val="11"/>
                <c:pt idx="0">
                  <c:v>17.96</c:v>
                </c:pt>
                <c:pt idx="1">
                  <c:v>18.22</c:v>
                </c:pt>
                <c:pt idx="2">
                  <c:v>18.535</c:v>
                </c:pt>
                <c:pt idx="3">
                  <c:v>20.053000000000001</c:v>
                </c:pt>
                <c:pt idx="4">
                  <c:v>20.116599999999998</c:v>
                </c:pt>
                <c:pt idx="5">
                  <c:v>21.47841</c:v>
                </c:pt>
                <c:pt idx="6">
                  <c:v>22.00919</c:v>
                </c:pt>
                <c:pt idx="7">
                  <c:v>22.22174</c:v>
                </c:pt>
                <c:pt idx="8">
                  <c:v>22.535700000000002</c:v>
                </c:pt>
                <c:pt idx="9">
                  <c:v>22.96358</c:v>
                </c:pt>
                <c:pt idx="10">
                  <c:v>23.38072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6-4C02-9520-D50FAF3B4B14}"/>
            </c:ext>
          </c:extLst>
        </c:ser>
        <c:ser>
          <c:idx val="1"/>
          <c:order val="1"/>
          <c:tx>
            <c:v>Wind</c:v>
          </c:tx>
          <c:spPr>
            <a:solidFill>
              <a:srgbClr val="4AAEC7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Renewables!$D$54:$N$54</c:f>
              <c:numCache>
                <c:formatCode>#\ ##0.0</c:formatCode>
                <c:ptCount val="11"/>
                <c:pt idx="0">
                  <c:v>2.206</c:v>
                </c:pt>
                <c:pt idx="1">
                  <c:v>9.9179999999999993</c:v>
                </c:pt>
                <c:pt idx="2">
                  <c:v>20.693000000000001</c:v>
                </c:pt>
                <c:pt idx="3">
                  <c:v>22.943000000000001</c:v>
                </c:pt>
                <c:pt idx="4">
                  <c:v>26.819200000000002</c:v>
                </c:pt>
                <c:pt idx="5">
                  <c:v>29.909700000000001</c:v>
                </c:pt>
                <c:pt idx="6">
                  <c:v>33.282350000000001</c:v>
                </c:pt>
                <c:pt idx="7">
                  <c:v>40.475529999999999</c:v>
                </c:pt>
                <c:pt idx="8">
                  <c:v>57.663040000000002</c:v>
                </c:pt>
                <c:pt idx="9">
                  <c:v>63.033339999999995</c:v>
                </c:pt>
                <c:pt idx="10">
                  <c:v>65.413800000000009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6-4C02-9520-D50FAF3B4B14}"/>
            </c:ext>
          </c:extLst>
        </c:ser>
        <c:ser>
          <c:idx val="2"/>
          <c:order val="2"/>
          <c:tx>
            <c:v>Solar</c:v>
          </c:tx>
          <c:spPr>
            <a:solidFill>
              <a:srgbClr val="C7AF2E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Renewables!$D$57:$N$57</c:f>
              <c:numCache>
                <c:formatCode>#\ ##0.0</c:formatCode>
                <c:ptCount val="11"/>
                <c:pt idx="0">
                  <c:v>0.01</c:v>
                </c:pt>
                <c:pt idx="1">
                  <c:v>5.1999999999999998E-2</c:v>
                </c:pt>
                <c:pt idx="2">
                  <c:v>4.3609999999999998</c:v>
                </c:pt>
                <c:pt idx="3">
                  <c:v>7.4958</c:v>
                </c:pt>
                <c:pt idx="4">
                  <c:v>13.968110000000001</c:v>
                </c:pt>
                <c:pt idx="5">
                  <c:v>33.903260000000003</c:v>
                </c:pt>
                <c:pt idx="6">
                  <c:v>56.71123</c:v>
                </c:pt>
                <c:pt idx="7">
                  <c:v>74.345559999999992</c:v>
                </c:pt>
                <c:pt idx="8">
                  <c:v>77.241910000000004</c:v>
                </c:pt>
                <c:pt idx="9">
                  <c:v>75.498850000000004</c:v>
                </c:pt>
                <c:pt idx="10">
                  <c:v>73.473160000000007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76-4C02-9520-D50FAF3B4B14}"/>
            </c:ext>
          </c:extLst>
        </c:ser>
        <c:ser>
          <c:idx val="3"/>
          <c:order val="3"/>
          <c:tx>
            <c:v>Bioenergy</c:v>
          </c:tx>
          <c:spPr>
            <a:solidFill>
              <a:srgbClr val="6FC22F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Renewables!$D$60:$N$60</c:f>
              <c:numCache>
                <c:formatCode>#\ ##0.0</c:formatCode>
                <c:ptCount val="11"/>
                <c:pt idx="0">
                  <c:v>0.27438000000000001</c:v>
                </c:pt>
                <c:pt idx="1">
                  <c:v>0.67934000000000005</c:v>
                </c:pt>
                <c:pt idx="2">
                  <c:v>0.96223999999999998</c:v>
                </c:pt>
                <c:pt idx="3">
                  <c:v>1.18536</c:v>
                </c:pt>
                <c:pt idx="4">
                  <c:v>1.43493</c:v>
                </c:pt>
                <c:pt idx="5">
                  <c:v>1.5057499999999999</c:v>
                </c:pt>
                <c:pt idx="6">
                  <c:v>1.76061</c:v>
                </c:pt>
                <c:pt idx="7">
                  <c:v>1.57131</c:v>
                </c:pt>
                <c:pt idx="8">
                  <c:v>1.6123699999999999</c:v>
                </c:pt>
                <c:pt idx="9">
                  <c:v>1.6477200000000001</c:v>
                </c:pt>
                <c:pt idx="10">
                  <c:v>1.6034300000000001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76-4C02-9520-D50FAF3B4B14}"/>
            </c:ext>
          </c:extLst>
        </c:ser>
        <c:ser>
          <c:idx val="4"/>
          <c:order val="4"/>
          <c:tx>
            <c:v>Other</c:v>
          </c:tx>
          <c:spPr>
            <a:solidFill>
              <a:srgbClr val="174211"/>
            </a:solidFill>
            <a:ln>
              <a:noFill/>
            </a:ln>
            <a:effectLst/>
          </c:spPr>
          <c:invertIfNegative val="0"/>
          <c:cat>
            <c:numRef>
              <c:f>Renewables!$D$48:$N$48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Renewables!$D$63:$N$63</c:f>
              <c:numCache>
                <c:formatCode>#\ 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2.9999999999999997E-4</c:v>
                </c:pt>
                <c:pt idx="4">
                  <c:v>4.7999999999999996E-3</c:v>
                </c:pt>
                <c:pt idx="5">
                  <c:v>6.0899999999999999E-3</c:v>
                </c:pt>
                <c:pt idx="6">
                  <c:v>7.8600000000000007E-3</c:v>
                </c:pt>
                <c:pt idx="7">
                  <c:v>9.6099999999999988E-3</c:v>
                </c:pt>
                <c:pt idx="8">
                  <c:v>1.2160000000000001E-2</c:v>
                </c:pt>
                <c:pt idx="9">
                  <c:v>1.576E-2</c:v>
                </c:pt>
                <c:pt idx="10">
                  <c:v>2.1149999999999999E-2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76-4C02-9520-D50FAF3B4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 i="0" u="none" strike="noStrike" baseline="0">
                    <a:effectLst/>
                  </a:rPr>
                  <a:t>GW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053835978835979E-2"/>
          <c:y val="0.88762569444444439"/>
          <c:w val="0.8400605961957468"/>
          <c:h val="7.4218055555555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</a:t>
            </a:r>
            <a:r>
              <a:rPr lang="en-US" baseline="-25000"/>
              <a:t>2</a:t>
            </a:r>
            <a:r>
              <a:rPr lang="en-US"/>
              <a:t> emissions (incl. industrial processes)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4177987513751311E-2"/>
          <c:y val="0.15449074074074073"/>
          <c:w val="0.90350244048494255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Emissions!$C$25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Emissions!$D$24:$N$24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Emissions!$D$25:$N$25</c:f>
              <c:numCache>
                <c:formatCode>#,##0</c:formatCode>
                <c:ptCount val="11"/>
                <c:pt idx="0">
                  <c:v>3843.0732499999999</c:v>
                </c:pt>
                <c:pt idx="1">
                  <c:v>6602.2910000000002</c:v>
                </c:pt>
                <c:pt idx="2">
                  <c:v>9535.4979999999996</c:v>
                </c:pt>
                <c:pt idx="3">
                  <c:v>11465.776</c:v>
                </c:pt>
                <c:pt idx="4">
                  <c:v>12393.157999999999</c:v>
                </c:pt>
                <c:pt idx="5">
                  <c:v>13819.755999999999</c:v>
                </c:pt>
                <c:pt idx="6">
                  <c:v>13460.89</c:v>
                </c:pt>
                <c:pt idx="7">
                  <c:v>12645.039000000001</c:v>
                </c:pt>
                <c:pt idx="8">
                  <c:v>11881.671</c:v>
                </c:pt>
                <c:pt idx="9">
                  <c:v>11048.602999999999</c:v>
                </c:pt>
                <c:pt idx="10">
                  <c:v>10436.754999999999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88-4DD3-85FE-33CDE607CF3E}"/>
            </c:ext>
          </c:extLst>
        </c:ser>
        <c:ser>
          <c:idx val="1"/>
          <c:order val="1"/>
          <c:tx>
            <c:strRef>
              <c:f>Emissions!$C$26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Emissions!$D$24:$N$24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Emissions!$D$26:$N$26</c:f>
              <c:numCache>
                <c:formatCode>#,##0</c:formatCode>
                <c:ptCount val="11"/>
                <c:pt idx="0">
                  <c:v>3843.0732499999999</c:v>
                </c:pt>
                <c:pt idx="1">
                  <c:v>6602.2910000000002</c:v>
                </c:pt>
                <c:pt idx="2">
                  <c:v>9535.4979999999996</c:v>
                </c:pt>
                <c:pt idx="3">
                  <c:v>11465.776</c:v>
                </c:pt>
                <c:pt idx="4">
                  <c:v>12393.157999999999</c:v>
                </c:pt>
                <c:pt idx="5">
                  <c:v>13625.37</c:v>
                </c:pt>
                <c:pt idx="6">
                  <c:v>11520.582</c:v>
                </c:pt>
                <c:pt idx="7">
                  <c:v>7790.9660000000003</c:v>
                </c:pt>
                <c:pt idx="8">
                  <c:v>4855.7924999999996</c:v>
                </c:pt>
                <c:pt idx="9">
                  <c:v>2870.95325</c:v>
                </c:pt>
                <c:pt idx="10">
                  <c:v>1861.0082500000001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88-4DD3-85FE-33CDE607CF3E}"/>
            </c:ext>
          </c:extLst>
        </c:ser>
        <c:ser>
          <c:idx val="2"/>
          <c:order val="2"/>
          <c:tx>
            <c:strRef>
              <c:f>Emissions!$C$27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Emissions!$D$24:$N$24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Emissions!$D$27:$N$27</c:f>
              <c:numCache>
                <c:formatCode>#,##0</c:formatCode>
                <c:ptCount val="11"/>
                <c:pt idx="0">
                  <c:v>3843.0732499999999</c:v>
                </c:pt>
                <c:pt idx="1">
                  <c:v>6602.2910000000002</c:v>
                </c:pt>
                <c:pt idx="2">
                  <c:v>9535.4979999999996</c:v>
                </c:pt>
                <c:pt idx="3">
                  <c:v>11465.776</c:v>
                </c:pt>
                <c:pt idx="4">
                  <c:v>12393.157999999999</c:v>
                </c:pt>
                <c:pt idx="5">
                  <c:v>13469.51</c:v>
                </c:pt>
                <c:pt idx="6">
                  <c:v>10128.237999999999</c:v>
                </c:pt>
                <c:pt idx="7">
                  <c:v>5125.9570000000003</c:v>
                </c:pt>
                <c:pt idx="8">
                  <c:v>2725.89975</c:v>
                </c:pt>
                <c:pt idx="9">
                  <c:v>1816.87888</c:v>
                </c:pt>
                <c:pt idx="10">
                  <c:v>1125.45688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88-4DD3-85FE-33CDE607C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1"/>
                  <a:t>MtCO</a:t>
                </a:r>
                <a:r>
                  <a:rPr lang="fr-FR" sz="800" b="1" baseline="-25000"/>
                  <a:t>2</a:t>
                </a:r>
              </a:p>
            </c:rich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 emissions per </a:t>
            </a:r>
            <a:r>
              <a:rPr lang="fr-FR" sz="1100" b="1" i="0" u="none" strike="noStrike" baseline="0">
                <a:effectLst/>
              </a:rPr>
              <a:t>capita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700282637019356E-2"/>
          <c:y val="0.15449074074074073"/>
          <c:w val="0.92898014536167428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Emissions!$C$49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Emissions!$D$48:$N$48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Emissions!$D$49:$N$49</c:f>
              <c:numCache>
                <c:formatCode>#,##0.00</c:formatCode>
                <c:ptCount val="11"/>
                <c:pt idx="0">
                  <c:v>2.68</c:v>
                </c:pt>
                <c:pt idx="1">
                  <c:v>4.49</c:v>
                </c:pt>
                <c:pt idx="2">
                  <c:v>6.28</c:v>
                </c:pt>
                <c:pt idx="3">
                  <c:v>7.31</c:v>
                </c:pt>
                <c:pt idx="4">
                  <c:v>7.65</c:v>
                </c:pt>
                <c:pt idx="5">
                  <c:v>8.73</c:v>
                </c:pt>
                <c:pt idx="6">
                  <c:v>8.5299999999999994</c:v>
                </c:pt>
                <c:pt idx="7">
                  <c:v>8.06</c:v>
                </c:pt>
                <c:pt idx="8">
                  <c:v>7.67</c:v>
                </c:pt>
                <c:pt idx="9">
                  <c:v>7.24</c:v>
                </c:pt>
                <c:pt idx="10">
                  <c:v>7.02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D1-4F10-858C-0B3690749B36}"/>
            </c:ext>
          </c:extLst>
        </c:ser>
        <c:ser>
          <c:idx val="1"/>
          <c:order val="1"/>
          <c:tx>
            <c:strRef>
              <c:f>Emissions!$C$50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Emissions!$D$48:$N$48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Emissions!$D$50:$N$50</c:f>
              <c:numCache>
                <c:formatCode>#,##0.00</c:formatCode>
                <c:ptCount val="11"/>
                <c:pt idx="0">
                  <c:v>2.68</c:v>
                </c:pt>
                <c:pt idx="1">
                  <c:v>4.49</c:v>
                </c:pt>
                <c:pt idx="2">
                  <c:v>6.28</c:v>
                </c:pt>
                <c:pt idx="3">
                  <c:v>7.31</c:v>
                </c:pt>
                <c:pt idx="4">
                  <c:v>7.65</c:v>
                </c:pt>
                <c:pt idx="5">
                  <c:v>8.6</c:v>
                </c:pt>
                <c:pt idx="6">
                  <c:v>7.26</c:v>
                </c:pt>
                <c:pt idx="7">
                  <c:v>4.8</c:v>
                </c:pt>
                <c:pt idx="8">
                  <c:v>2.89</c:v>
                </c:pt>
                <c:pt idx="9">
                  <c:v>1.64</c:v>
                </c:pt>
                <c:pt idx="10">
                  <c:v>1.0900000000000001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D1-4F10-858C-0B3690749B36}"/>
            </c:ext>
          </c:extLst>
        </c:ser>
        <c:ser>
          <c:idx val="2"/>
          <c:order val="2"/>
          <c:tx>
            <c:strRef>
              <c:f>Emissions!$C$51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Emissions!$D$48:$N$48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Emissions!$D$51:$N$51</c:f>
              <c:numCache>
                <c:formatCode>#,##0.00</c:formatCode>
                <c:ptCount val="11"/>
                <c:pt idx="0">
                  <c:v>2.68</c:v>
                </c:pt>
                <c:pt idx="1">
                  <c:v>4.49</c:v>
                </c:pt>
                <c:pt idx="2">
                  <c:v>6.28</c:v>
                </c:pt>
                <c:pt idx="3">
                  <c:v>7.31</c:v>
                </c:pt>
                <c:pt idx="4">
                  <c:v>7.65</c:v>
                </c:pt>
                <c:pt idx="5">
                  <c:v>8.5</c:v>
                </c:pt>
                <c:pt idx="6">
                  <c:v>6.31</c:v>
                </c:pt>
                <c:pt idx="7">
                  <c:v>2.94</c:v>
                </c:pt>
                <c:pt idx="8">
                  <c:v>1.39</c:v>
                </c:pt>
                <c:pt idx="9">
                  <c:v>0.91</c:v>
                </c:pt>
                <c:pt idx="10">
                  <c:v>0.57999999999999996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D1-4F10-858C-0B369074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Emissions!$B$48</c:f>
              <c:strCache>
                <c:ptCount val="1"/>
                <c:pt idx="0">
                  <c:v>tCO2/cap</c:v>
                </c:pt>
              </c:strCache>
            </c:strRef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 intensity to GDP (constant US$, purchasing power parities)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7192850929263334E-2"/>
          <c:y val="0.15449074074074073"/>
          <c:w val="0.9204875770694303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Emissions!$C$73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Emissions!$D$72:$N$72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Emissions!$D$73:$N$73</c:f>
              <c:numCache>
                <c:formatCode>#\ ##0.000</c:formatCode>
                <c:ptCount val="11"/>
                <c:pt idx="0">
                  <c:v>762.95</c:v>
                </c:pt>
                <c:pt idx="1">
                  <c:v>828.44</c:v>
                </c:pt>
                <c:pt idx="2">
                  <c:v>694.72</c:v>
                </c:pt>
                <c:pt idx="3">
                  <c:v>569.91999999999996</c:v>
                </c:pt>
                <c:pt idx="4">
                  <c:v>461.6</c:v>
                </c:pt>
                <c:pt idx="5">
                  <c:v>410.46</c:v>
                </c:pt>
                <c:pt idx="6">
                  <c:v>332.28</c:v>
                </c:pt>
                <c:pt idx="7">
                  <c:v>272.41000000000003</c:v>
                </c:pt>
                <c:pt idx="8">
                  <c:v>230.1</c:v>
                </c:pt>
                <c:pt idx="9">
                  <c:v>196.22</c:v>
                </c:pt>
                <c:pt idx="10">
                  <c:v>173.85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7B-49F2-82A1-49FE5F9B9409}"/>
            </c:ext>
          </c:extLst>
        </c:ser>
        <c:ser>
          <c:idx val="1"/>
          <c:order val="1"/>
          <c:tx>
            <c:strRef>
              <c:f>Emissions!$C$74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Emissions!$D$72:$N$72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Emissions!$D$74:$N$74</c:f>
              <c:numCache>
                <c:formatCode>#\ ##0.000</c:formatCode>
                <c:ptCount val="11"/>
                <c:pt idx="0">
                  <c:v>762.95</c:v>
                </c:pt>
                <c:pt idx="1">
                  <c:v>828.44</c:v>
                </c:pt>
                <c:pt idx="2">
                  <c:v>694.72</c:v>
                </c:pt>
                <c:pt idx="3">
                  <c:v>569.91999999999996</c:v>
                </c:pt>
                <c:pt idx="4">
                  <c:v>461.6</c:v>
                </c:pt>
                <c:pt idx="5">
                  <c:v>404.61</c:v>
                </c:pt>
                <c:pt idx="6">
                  <c:v>282.91000000000003</c:v>
                </c:pt>
                <c:pt idx="7">
                  <c:v>162.21</c:v>
                </c:pt>
                <c:pt idx="8">
                  <c:v>86.82</c:v>
                </c:pt>
                <c:pt idx="9">
                  <c:v>44.42</c:v>
                </c:pt>
                <c:pt idx="10">
                  <c:v>27.06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7B-49F2-82A1-49FE5F9B9409}"/>
            </c:ext>
          </c:extLst>
        </c:ser>
        <c:ser>
          <c:idx val="2"/>
          <c:order val="2"/>
          <c:tx>
            <c:strRef>
              <c:f>Emissions!$C$75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Emissions!$D$72:$N$72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Emissions!$D$75:$N$75</c:f>
              <c:numCache>
                <c:formatCode>#\ ##0.000</c:formatCode>
                <c:ptCount val="11"/>
                <c:pt idx="0">
                  <c:v>762.95</c:v>
                </c:pt>
                <c:pt idx="1">
                  <c:v>828.44</c:v>
                </c:pt>
                <c:pt idx="2">
                  <c:v>694.72</c:v>
                </c:pt>
                <c:pt idx="3">
                  <c:v>569.91999999999996</c:v>
                </c:pt>
                <c:pt idx="4">
                  <c:v>461.6</c:v>
                </c:pt>
                <c:pt idx="5">
                  <c:v>399.79</c:v>
                </c:pt>
                <c:pt idx="6">
                  <c:v>245.7</c:v>
                </c:pt>
                <c:pt idx="7">
                  <c:v>99.45</c:v>
                </c:pt>
                <c:pt idx="8">
                  <c:v>41.84</c:v>
                </c:pt>
                <c:pt idx="9">
                  <c:v>24.62</c:v>
                </c:pt>
                <c:pt idx="10">
                  <c:v>14.34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7B-49F2-82A1-49FE5F9B9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Emissions!$B$72</c:f>
              <c:strCache>
                <c:ptCount val="1"/>
                <c:pt idx="0">
                  <c:v>tCO2/MUS$15ppp</c:v>
                </c:pt>
              </c:strCache>
            </c:strRef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Economic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884995746610844E-2"/>
          <c:y val="0.15449074074074073"/>
          <c:w val="0.92579543225208283"/>
          <c:h val="0.719197916666666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'Macro drivers'!$B$27</c:f>
              <c:strCache>
                <c:ptCount val="1"/>
                <c:pt idx="0">
                  <c:v>Economic growth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'Macro drivers'!$D$26:$N$26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'Macro drivers'!$D$27:$N$27</c:f>
              <c:numCache>
                <c:formatCode>#\ ##0.000</c:formatCode>
                <c:ptCount val="11"/>
                <c:pt idx="0">
                  <c:v>5.18</c:v>
                </c:pt>
                <c:pt idx="1">
                  <c:v>3.2</c:v>
                </c:pt>
                <c:pt idx="2">
                  <c:v>3.09</c:v>
                </c:pt>
                <c:pt idx="3">
                  <c:v>0.66</c:v>
                </c:pt>
                <c:pt idx="4">
                  <c:v>-5.07</c:v>
                </c:pt>
                <c:pt idx="5">
                  <c:v>2.2999999999999998</c:v>
                </c:pt>
                <c:pt idx="6">
                  <c:v>1.78</c:v>
                </c:pt>
                <c:pt idx="7">
                  <c:v>1.76</c:v>
                </c:pt>
                <c:pt idx="8">
                  <c:v>1.72</c:v>
                </c:pt>
                <c:pt idx="9">
                  <c:v>1.64</c:v>
                </c:pt>
                <c:pt idx="10">
                  <c:v>1.55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B8-4DB4-8F3D-566AEEA016FC}"/>
            </c:ext>
          </c:extLst>
        </c:ser>
        <c:ser>
          <c:idx val="1"/>
          <c:order val="1"/>
          <c:tx>
            <c:strRef>
              <c:f>'Macro drivers'!$B$27:$C$27</c:f>
              <c:strCache>
                <c:ptCount val="2"/>
                <c:pt idx="0">
                  <c:v>Economic growth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'Macro drivers'!$D$26:$H$26</c:f>
              <c:numCache>
                <c:formatCode>General</c:formatCode>
                <c:ptCount val="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</c:numCache>
            </c:numRef>
          </c:xVal>
          <c:yVal>
            <c:numRef>
              <c:f>'Macro drivers'!$D$27:$H$27</c:f>
              <c:numCache>
                <c:formatCode>#\ ##0.000</c:formatCode>
                <c:ptCount val="5"/>
                <c:pt idx="0">
                  <c:v>5.18</c:v>
                </c:pt>
                <c:pt idx="1">
                  <c:v>3.2</c:v>
                </c:pt>
                <c:pt idx="2">
                  <c:v>3.09</c:v>
                </c:pt>
                <c:pt idx="3">
                  <c:v>0.66</c:v>
                </c:pt>
                <c:pt idx="4">
                  <c:v>-5.07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B8-4DB4-8F3D-566AEEA01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'Macro drivers'!$B$26:$C$26</c:f>
              <c:strCache>
                <c:ptCount val="2"/>
                <c:pt idx="0">
                  <c:v>%</c:v>
                </c:pt>
              </c:strCache>
            </c:strRef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435740740740741"/>
          <c:y val="0.13080216049382717"/>
          <c:w val="0.7994931216931217"/>
          <c:h val="0.58294725544311554"/>
        </c:manualLayout>
      </c:layout>
      <c:barChart>
        <c:barDir val="col"/>
        <c:grouping val="stacked"/>
        <c:varyColors val="0"/>
        <c:ser>
          <c:idx val="0"/>
          <c:order val="0"/>
          <c:tx>
            <c:v>Coal and lignite</c:v>
          </c:tx>
          <c:spPr>
            <a:solidFill>
              <a:srgbClr val="B47836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Demand!$D$76:$N$76</c:f>
              <c:numCache>
                <c:formatCode>#\ ##0.0</c:formatCode>
                <c:ptCount val="11"/>
                <c:pt idx="0">
                  <c:v>0.73205999999999993</c:v>
                </c:pt>
                <c:pt idx="1">
                  <c:v>1.3471</c:v>
                </c:pt>
                <c:pt idx="2">
                  <c:v>1.82511</c:v>
                </c:pt>
                <c:pt idx="3">
                  <c:v>2.31359</c:v>
                </c:pt>
                <c:pt idx="4">
                  <c:v>2.43858</c:v>
                </c:pt>
                <c:pt idx="5">
                  <c:v>2.6528700000000001</c:v>
                </c:pt>
                <c:pt idx="6">
                  <c:v>2.8660900000000002</c:v>
                </c:pt>
                <c:pt idx="7">
                  <c:v>3.5753900000000001</c:v>
                </c:pt>
                <c:pt idx="8">
                  <c:v>3.9037899999999999</c:v>
                </c:pt>
                <c:pt idx="9">
                  <c:v>3.9513600000000002</c:v>
                </c:pt>
                <c:pt idx="10">
                  <c:v>3.8529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9-45C9-96FA-5C84634E2D19}"/>
            </c:ext>
          </c:extLst>
        </c:ser>
        <c:ser>
          <c:idx val="1"/>
          <c:order val="1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Demand!$D$79:$N$79</c:f>
              <c:numCache>
                <c:formatCode>#\ ##0.0</c:formatCode>
                <c:ptCount val="11"/>
                <c:pt idx="0">
                  <c:v>3.1616</c:v>
                </c:pt>
                <c:pt idx="1">
                  <c:v>5.9383999999999997</c:v>
                </c:pt>
                <c:pt idx="2">
                  <c:v>5.29244</c:v>
                </c:pt>
                <c:pt idx="3">
                  <c:v>7.7097700000000007</c:v>
                </c:pt>
                <c:pt idx="4">
                  <c:v>14.62866</c:v>
                </c:pt>
                <c:pt idx="5">
                  <c:v>12.58564</c:v>
                </c:pt>
                <c:pt idx="6">
                  <c:v>13.61209</c:v>
                </c:pt>
                <c:pt idx="7">
                  <c:v>14.987950000000001</c:v>
                </c:pt>
                <c:pt idx="8">
                  <c:v>16.462880000000002</c:v>
                </c:pt>
                <c:pt idx="9">
                  <c:v>17.216480000000001</c:v>
                </c:pt>
                <c:pt idx="10">
                  <c:v>17.505330000000001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99-45C9-96FA-5C84634E2D19}"/>
            </c:ext>
          </c:extLst>
        </c:ser>
        <c:ser>
          <c:idx val="2"/>
          <c:order val="2"/>
          <c:tx>
            <c:v>Oil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Demand!$D$82:$N$82</c:f>
              <c:numCache>
                <c:formatCode>#\ ##0.0</c:formatCode>
                <c:ptCount val="11"/>
                <c:pt idx="0">
                  <c:v>20.846720000000001</c:v>
                </c:pt>
                <c:pt idx="1">
                  <c:v>27.34122</c:v>
                </c:pt>
                <c:pt idx="2">
                  <c:v>26.070340000000002</c:v>
                </c:pt>
                <c:pt idx="3">
                  <c:v>27.716009999999997</c:v>
                </c:pt>
                <c:pt idx="4">
                  <c:v>24.085549999999998</c:v>
                </c:pt>
                <c:pt idx="5">
                  <c:v>29.86196</c:v>
                </c:pt>
                <c:pt idx="6">
                  <c:v>25.943570000000001</c:v>
                </c:pt>
                <c:pt idx="7">
                  <c:v>23.256919999999997</c:v>
                </c:pt>
                <c:pt idx="8">
                  <c:v>20.658189999999998</c:v>
                </c:pt>
                <c:pt idx="9">
                  <c:v>18.573700000000002</c:v>
                </c:pt>
                <c:pt idx="10">
                  <c:v>16.95607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9-45C9-96FA-5C84634E2D19}"/>
            </c:ext>
          </c:extLst>
        </c:ser>
        <c:ser>
          <c:idx val="3"/>
          <c:order val="3"/>
          <c:tx>
            <c:v>Electricity</c:v>
          </c:tx>
          <c:spPr>
            <a:solidFill>
              <a:srgbClr val="AB9723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Demand!$D$85:$N$85</c:f>
              <c:numCache>
                <c:formatCode>#\ ##0.0</c:formatCode>
                <c:ptCount val="11"/>
                <c:pt idx="0">
                  <c:v>5.4666800000000002</c:v>
                </c:pt>
                <c:pt idx="1">
                  <c:v>7.2506300000000001</c:v>
                </c:pt>
                <c:pt idx="2">
                  <c:v>9.8751800000000003</c:v>
                </c:pt>
                <c:pt idx="3">
                  <c:v>11.56976</c:v>
                </c:pt>
                <c:pt idx="4">
                  <c:v>13.29354</c:v>
                </c:pt>
                <c:pt idx="5">
                  <c:v>16.116859999999999</c:v>
                </c:pt>
                <c:pt idx="6">
                  <c:v>19.36739</c:v>
                </c:pt>
                <c:pt idx="7">
                  <c:v>22.596109999999999</c:v>
                </c:pt>
                <c:pt idx="8">
                  <c:v>25.435220000000001</c:v>
                </c:pt>
                <c:pt idx="9">
                  <c:v>27.207439999999998</c:v>
                </c:pt>
                <c:pt idx="10">
                  <c:v>28.32489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99-45C9-96FA-5C84634E2D19}"/>
            </c:ext>
          </c:extLst>
        </c:ser>
        <c:ser>
          <c:idx val="4"/>
          <c:order val="4"/>
          <c:tx>
            <c:v>Biomass</c:v>
          </c:tx>
          <c:spPr>
            <a:solidFill>
              <a:srgbClr val="008F62">
                <a:alpha val="99000"/>
              </a:srgbClr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Demand!$D$88:$N$88</c:f>
              <c:numCache>
                <c:formatCode>#\ ##0.0</c:formatCode>
                <c:ptCount val="11"/>
                <c:pt idx="0">
                  <c:v>0.85790999999999995</c:v>
                </c:pt>
                <c:pt idx="1">
                  <c:v>1.13575</c:v>
                </c:pt>
                <c:pt idx="2">
                  <c:v>0.64052999999999993</c:v>
                </c:pt>
                <c:pt idx="3">
                  <c:v>0.89975000000000005</c:v>
                </c:pt>
                <c:pt idx="4">
                  <c:v>1.3121500000000001</c:v>
                </c:pt>
                <c:pt idx="5">
                  <c:v>2.5311699999999999</c:v>
                </c:pt>
                <c:pt idx="6">
                  <c:v>3.7043699999999999</c:v>
                </c:pt>
                <c:pt idx="7">
                  <c:v>3.8860900000000003</c:v>
                </c:pt>
                <c:pt idx="8">
                  <c:v>3.84552</c:v>
                </c:pt>
                <c:pt idx="9">
                  <c:v>3.8449400000000002</c:v>
                </c:pt>
                <c:pt idx="10">
                  <c:v>3.8381399999999997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99-45C9-96FA-5C84634E2D19}"/>
            </c:ext>
          </c:extLst>
        </c:ser>
        <c:ser>
          <c:idx val="5"/>
          <c:order val="5"/>
          <c:tx>
            <c:v>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Demand!$D$94:$N$94</c:f>
              <c:numCache>
                <c:formatCode>#\ 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1.451E-2</c:v>
                </c:pt>
                <c:pt idx="6">
                  <c:v>4.99E-2</c:v>
                </c:pt>
                <c:pt idx="7">
                  <c:v>6.0270000000000004E-2</c:v>
                </c:pt>
                <c:pt idx="8">
                  <c:v>7.2340000000000002E-2</c:v>
                </c:pt>
                <c:pt idx="9">
                  <c:v>8.3860000000000004E-2</c:v>
                </c:pt>
                <c:pt idx="10">
                  <c:v>9.042E-2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4199-45C9-96FA-5C84634E2D19}"/>
            </c:ext>
          </c:extLst>
        </c:ser>
        <c:ser>
          <c:idx val="6"/>
          <c:order val="6"/>
          <c:tx>
            <c:v>Hydrogen</c:v>
          </c:tx>
          <c:spPr>
            <a:solidFill>
              <a:srgbClr val="D4E9F5"/>
            </a:solidFill>
            <a:ln>
              <a:noFill/>
            </a:ln>
            <a:effectLst/>
          </c:spPr>
          <c:invertIfNegative val="0"/>
          <c:val>
            <c:numRef>
              <c:f>Demand!$D$91:$N$91</c:f>
              <c:numCache>
                <c:formatCode>#\ ##0.0</c:formatCode>
                <c:ptCount val="11"/>
                <c:pt idx="0">
                  <c:v>0.24021999999999999</c:v>
                </c:pt>
                <c:pt idx="1">
                  <c:v>0.27426</c:v>
                </c:pt>
                <c:pt idx="2">
                  <c:v>0.29132999999999998</c:v>
                </c:pt>
                <c:pt idx="3">
                  <c:v>0.72828999999999999</c:v>
                </c:pt>
                <c:pt idx="4">
                  <c:v>1.6207199999999999</c:v>
                </c:pt>
                <c:pt idx="5">
                  <c:v>1.8431500000000001</c:v>
                </c:pt>
                <c:pt idx="6">
                  <c:v>1.9680299999999999</c:v>
                </c:pt>
                <c:pt idx="7">
                  <c:v>2.1012199999999996</c:v>
                </c:pt>
                <c:pt idx="8">
                  <c:v>2.2822900000000002</c:v>
                </c:pt>
                <c:pt idx="9">
                  <c:v>2.4343400000000002</c:v>
                </c:pt>
                <c:pt idx="10">
                  <c:v>2.5806499999999999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99-45C9-96FA-5C84634E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  <c:extLst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Mtoe</a:t>
                </a:r>
              </a:p>
            </c:rich>
          </c:tx>
          <c:layout>
            <c:manualLayout>
              <c:xMode val="edge"/>
              <c:yMode val="edge"/>
              <c:x val="1.4699206349206349E-2"/>
              <c:y val="4.4997222222222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2.053835978835979E-2"/>
          <c:y val="0.85675763888888889"/>
          <c:w val="0.9768306647591144"/>
          <c:h val="0.14324236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685419221507326E-2"/>
          <c:y val="0.15449074074074073"/>
          <c:w val="0.91517972188677787"/>
          <c:h val="0.736836905803441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'Macro drivers'!$B$49</c:f>
              <c:strCache>
                <c:ptCount val="1"/>
                <c:pt idx="0">
                  <c:v>Population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'Macro drivers'!$C$48:$N$48</c:f>
              <c:numCache>
                <c:formatCode>General</c:formatCode>
                <c:ptCount val="12"/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  <c:pt idx="9">
                  <c:v>2040</c:v>
                </c:pt>
                <c:pt idx="10">
                  <c:v>2045</c:v>
                </c:pt>
                <c:pt idx="11">
                  <c:v>2050</c:v>
                </c:pt>
              </c:numCache>
            </c:numRef>
          </c:xVal>
          <c:yVal>
            <c:numRef>
              <c:f>'Macro drivers'!$C$49:$N$49</c:f>
              <c:numCache>
                <c:formatCode>#\ ##0.0</c:formatCode>
                <c:ptCount val="12"/>
                <c:pt idx="1">
                  <c:v>30.685700000000001</c:v>
                </c:pt>
                <c:pt idx="2">
                  <c:v>32.2438</c:v>
                </c:pt>
                <c:pt idx="3">
                  <c:v>34.004899999999999</c:v>
                </c:pt>
                <c:pt idx="4">
                  <c:v>35.7029</c:v>
                </c:pt>
                <c:pt idx="5">
                  <c:v>38.007199999999997</c:v>
                </c:pt>
                <c:pt idx="6">
                  <c:v>39.505300000000005</c:v>
                </c:pt>
                <c:pt idx="7">
                  <c:v>41.0854</c:v>
                </c:pt>
                <c:pt idx="8">
                  <c:v>42.582800000000006</c:v>
                </c:pt>
                <c:pt idx="9">
                  <c:v>43.905099999999997</c:v>
                </c:pt>
                <c:pt idx="10">
                  <c:v>45.016400000000004</c:v>
                </c:pt>
                <c:pt idx="11">
                  <c:v>45.976800000000004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0E-40E9-AE57-C3F92A39B9C7}"/>
            </c:ext>
          </c:extLst>
        </c:ser>
        <c:ser>
          <c:idx val="1"/>
          <c:order val="1"/>
          <c:tx>
            <c:strRef>
              <c:f>'Macro drivers'!$B$49:$C$49</c:f>
              <c:strCache>
                <c:ptCount val="2"/>
                <c:pt idx="0">
                  <c:v>Population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'Macro drivers'!$D$48:$G$48</c:f>
              <c:numCache>
                <c:formatCode>General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xVal>
          <c:yVal>
            <c:numRef>
              <c:f>'Macro drivers'!$D$49:$G$49</c:f>
              <c:numCache>
                <c:formatCode>#\ ##0.0</c:formatCode>
                <c:ptCount val="4"/>
                <c:pt idx="0">
                  <c:v>30.685700000000001</c:v>
                </c:pt>
                <c:pt idx="1">
                  <c:v>32.2438</c:v>
                </c:pt>
                <c:pt idx="2">
                  <c:v>34.004899999999999</c:v>
                </c:pt>
                <c:pt idx="3">
                  <c:v>35.7029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0E-40E9-AE57-C3F92A39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'Macro drivers'!$B$48:$C$48</c:f>
              <c:strCache>
                <c:ptCount val="2"/>
                <c:pt idx="0">
                  <c:v>M</c:v>
                </c:pt>
              </c:strCache>
            </c:strRef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GDP per capita (constant US$, purchasing power parities)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7638711600488858E-2"/>
          <c:y val="0.15449074074074073"/>
          <c:w val="0.93216485847126596"/>
          <c:h val="0.736836905803441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'Macro drivers'!$B$71</c:f>
              <c:strCache>
                <c:ptCount val="1"/>
                <c:pt idx="0">
                  <c:v>GDP per capita (constant US$, purchasing power parities)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'Macro drivers'!$D$70:$N$70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'Macro drivers'!$D$71:$N$71</c:f>
              <c:numCache>
                <c:formatCode>#,##0.00</c:formatCode>
                <c:ptCount val="11"/>
                <c:pt idx="0">
                  <c:v>38.86</c:v>
                </c:pt>
                <c:pt idx="1">
                  <c:v>42</c:v>
                </c:pt>
                <c:pt idx="2">
                  <c:v>42.17</c:v>
                </c:pt>
                <c:pt idx="3">
                  <c:v>44.67</c:v>
                </c:pt>
                <c:pt idx="4">
                  <c:v>43.41</c:v>
                </c:pt>
                <c:pt idx="5">
                  <c:v>47.45</c:v>
                </c:pt>
                <c:pt idx="6">
                  <c:v>49.77</c:v>
                </c:pt>
                <c:pt idx="7">
                  <c:v>52.35</c:v>
                </c:pt>
                <c:pt idx="8">
                  <c:v>55.25</c:v>
                </c:pt>
                <c:pt idx="9">
                  <c:v>58.44</c:v>
                </c:pt>
                <c:pt idx="10">
                  <c:v>61.77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13-4FC9-AF69-EBC6D9DE7E25}"/>
            </c:ext>
          </c:extLst>
        </c:ser>
        <c:ser>
          <c:idx val="1"/>
          <c:order val="1"/>
          <c:tx>
            <c:strRef>
              <c:f>'Macro drivers'!$B$71:$C$71</c:f>
              <c:strCache>
                <c:ptCount val="2"/>
                <c:pt idx="0">
                  <c:v>GDP per capita (constant US$, purchasing power parities)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'Macro drivers'!$D$70:$G$70</c:f>
              <c:numCache>
                <c:formatCode>General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xVal>
          <c:yVal>
            <c:numRef>
              <c:f>'Macro drivers'!$D$71:$G$71</c:f>
              <c:numCache>
                <c:formatCode>#,##0.00</c:formatCode>
                <c:ptCount val="4"/>
                <c:pt idx="0">
                  <c:v>38.86</c:v>
                </c:pt>
                <c:pt idx="1">
                  <c:v>42</c:v>
                </c:pt>
                <c:pt idx="2">
                  <c:v>42.17</c:v>
                </c:pt>
                <c:pt idx="3">
                  <c:v>44.67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13-4FC9-AF69-EBC6D9DE7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'Macro drivers'!$B$70:$C$70</c:f>
              <c:strCache>
                <c:ptCount val="2"/>
                <c:pt idx="0">
                  <c:v>kUS$15ppp/cap</c:v>
                </c:pt>
              </c:strCache>
            </c:strRef>
          </c:tx>
          <c:layout>
            <c:manualLayout>
              <c:xMode val="edge"/>
              <c:yMode val="edge"/>
              <c:x val="1.3564814814814814E-2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435740740740741"/>
          <c:y val="0.13080216049382717"/>
          <c:w val="0.7994931216931217"/>
          <c:h val="0.58294725544311554"/>
        </c:manualLayout>
      </c:layout>
      <c:barChart>
        <c:barDir val="col"/>
        <c:grouping val="stacked"/>
        <c:varyColors val="0"/>
        <c:ser>
          <c:idx val="0"/>
          <c:order val="0"/>
          <c:tx>
            <c:v>Coal and lignite</c:v>
          </c:tx>
          <c:spPr>
            <a:solidFill>
              <a:srgbClr val="B47836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Demand!$D$77:$N$77</c:f>
              <c:numCache>
                <c:formatCode>#\ ##0.0</c:formatCode>
                <c:ptCount val="11"/>
                <c:pt idx="0">
                  <c:v>0.73205999999999993</c:v>
                </c:pt>
                <c:pt idx="1">
                  <c:v>1.3471</c:v>
                </c:pt>
                <c:pt idx="2">
                  <c:v>1.82511</c:v>
                </c:pt>
                <c:pt idx="3">
                  <c:v>2.31359</c:v>
                </c:pt>
                <c:pt idx="4">
                  <c:v>2.43858</c:v>
                </c:pt>
                <c:pt idx="5">
                  <c:v>2.6155999999999997</c:v>
                </c:pt>
                <c:pt idx="6">
                  <c:v>2.67333</c:v>
                </c:pt>
                <c:pt idx="7">
                  <c:v>3.0070999999999999</c:v>
                </c:pt>
                <c:pt idx="8">
                  <c:v>2.9529399999999999</c:v>
                </c:pt>
                <c:pt idx="9">
                  <c:v>2.6818</c:v>
                </c:pt>
                <c:pt idx="10">
                  <c:v>2.2892100000000002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4-473E-BEE2-232978DEBCA1}"/>
            </c:ext>
          </c:extLst>
        </c:ser>
        <c:ser>
          <c:idx val="1"/>
          <c:order val="1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Demand!$D$80:$N$80</c:f>
              <c:numCache>
                <c:formatCode>#\ ##0.0</c:formatCode>
                <c:ptCount val="11"/>
                <c:pt idx="0">
                  <c:v>3.1616</c:v>
                </c:pt>
                <c:pt idx="1">
                  <c:v>5.9383999999999997</c:v>
                </c:pt>
                <c:pt idx="2">
                  <c:v>5.29244</c:v>
                </c:pt>
                <c:pt idx="3">
                  <c:v>7.7097700000000007</c:v>
                </c:pt>
                <c:pt idx="4">
                  <c:v>14.62866</c:v>
                </c:pt>
                <c:pt idx="5">
                  <c:v>12.562629999999999</c:v>
                </c:pt>
                <c:pt idx="6">
                  <c:v>13.209110000000001</c:v>
                </c:pt>
                <c:pt idx="7">
                  <c:v>13.70612</c:v>
                </c:pt>
                <c:pt idx="8">
                  <c:v>14.3165</c:v>
                </c:pt>
                <c:pt idx="9">
                  <c:v>14.16752</c:v>
                </c:pt>
                <c:pt idx="10">
                  <c:v>13.51817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D4-473E-BEE2-232978DEBCA1}"/>
            </c:ext>
          </c:extLst>
        </c:ser>
        <c:ser>
          <c:idx val="2"/>
          <c:order val="2"/>
          <c:tx>
            <c:v>Oil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Demand!$D$83:$N$83</c:f>
              <c:numCache>
                <c:formatCode>#\ ##0.0</c:formatCode>
                <c:ptCount val="11"/>
                <c:pt idx="0">
                  <c:v>20.846720000000001</c:v>
                </c:pt>
                <c:pt idx="1">
                  <c:v>27.34122</c:v>
                </c:pt>
                <c:pt idx="2">
                  <c:v>26.070340000000002</c:v>
                </c:pt>
                <c:pt idx="3">
                  <c:v>27.716009999999997</c:v>
                </c:pt>
                <c:pt idx="4">
                  <c:v>24.085549999999998</c:v>
                </c:pt>
                <c:pt idx="5">
                  <c:v>29.747240000000001</c:v>
                </c:pt>
                <c:pt idx="6">
                  <c:v>25.012220000000003</c:v>
                </c:pt>
                <c:pt idx="7">
                  <c:v>21.512730000000001</c:v>
                </c:pt>
                <c:pt idx="8">
                  <c:v>18.300660000000001</c:v>
                </c:pt>
                <c:pt idx="9">
                  <c:v>15.525549999999999</c:v>
                </c:pt>
                <c:pt idx="10">
                  <c:v>13.104430000000001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D4-473E-BEE2-232978DEBCA1}"/>
            </c:ext>
          </c:extLst>
        </c:ser>
        <c:ser>
          <c:idx val="3"/>
          <c:order val="3"/>
          <c:tx>
            <c:v>Electricity</c:v>
          </c:tx>
          <c:spPr>
            <a:solidFill>
              <a:srgbClr val="AB9723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Demand!$D$86:$N$86</c:f>
              <c:numCache>
                <c:formatCode>#\ ##0.0</c:formatCode>
                <c:ptCount val="11"/>
                <c:pt idx="0">
                  <c:v>5.4666800000000002</c:v>
                </c:pt>
                <c:pt idx="1">
                  <c:v>7.2506300000000001</c:v>
                </c:pt>
                <c:pt idx="2">
                  <c:v>9.8751800000000003</c:v>
                </c:pt>
                <c:pt idx="3">
                  <c:v>11.56976</c:v>
                </c:pt>
                <c:pt idx="4">
                  <c:v>13.29354</c:v>
                </c:pt>
                <c:pt idx="5">
                  <c:v>16.11186</c:v>
                </c:pt>
                <c:pt idx="6">
                  <c:v>19.055319999999998</c:v>
                </c:pt>
                <c:pt idx="7">
                  <c:v>21.647110000000001</c:v>
                </c:pt>
                <c:pt idx="8">
                  <c:v>23.935080000000003</c:v>
                </c:pt>
                <c:pt idx="9">
                  <c:v>25.318069999999999</c:v>
                </c:pt>
                <c:pt idx="10">
                  <c:v>26.134419999999999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D4-473E-BEE2-232978DEBCA1}"/>
            </c:ext>
          </c:extLst>
        </c:ser>
        <c:ser>
          <c:idx val="4"/>
          <c:order val="4"/>
          <c:tx>
            <c:v>Biomass</c:v>
          </c:tx>
          <c:spPr>
            <a:solidFill>
              <a:srgbClr val="008F62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Demand!$D$89:$N$89</c:f>
              <c:numCache>
                <c:formatCode>#\ ##0.0</c:formatCode>
                <c:ptCount val="11"/>
                <c:pt idx="0">
                  <c:v>0.85790999999999995</c:v>
                </c:pt>
                <c:pt idx="1">
                  <c:v>1.13575</c:v>
                </c:pt>
                <c:pt idx="2">
                  <c:v>0.64052999999999993</c:v>
                </c:pt>
                <c:pt idx="3">
                  <c:v>0.89975000000000005</c:v>
                </c:pt>
                <c:pt idx="4">
                  <c:v>1.3121500000000001</c:v>
                </c:pt>
                <c:pt idx="5">
                  <c:v>2.32315</c:v>
                </c:pt>
                <c:pt idx="6">
                  <c:v>3.2151000000000001</c:v>
                </c:pt>
                <c:pt idx="7">
                  <c:v>3.5108800000000002</c:v>
                </c:pt>
                <c:pt idx="8">
                  <c:v>3.6400799999999998</c:v>
                </c:pt>
                <c:pt idx="9">
                  <c:v>3.7874899999999996</c:v>
                </c:pt>
                <c:pt idx="10">
                  <c:v>3.9162300000000001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4-473E-BEE2-232978DEBCA1}"/>
            </c:ext>
          </c:extLst>
        </c:ser>
        <c:ser>
          <c:idx val="5"/>
          <c:order val="5"/>
          <c:tx>
            <c:v>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Demand!$D$95:$N$95</c:f>
              <c:numCache>
                <c:formatCode>#\ 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1.4919999999999999E-2</c:v>
                </c:pt>
                <c:pt idx="6">
                  <c:v>5.6770000000000001E-2</c:v>
                </c:pt>
                <c:pt idx="7">
                  <c:v>8.2390000000000005E-2</c:v>
                </c:pt>
                <c:pt idx="8">
                  <c:v>0.11286</c:v>
                </c:pt>
                <c:pt idx="9">
                  <c:v>0.14391999999999999</c:v>
                </c:pt>
                <c:pt idx="10">
                  <c:v>0.17149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ABD4-473E-BEE2-232978DEBCA1}"/>
            </c:ext>
          </c:extLst>
        </c:ser>
        <c:ser>
          <c:idx val="6"/>
          <c:order val="6"/>
          <c:tx>
            <c:v>Hydrogen</c:v>
          </c:tx>
          <c:spPr>
            <a:solidFill>
              <a:srgbClr val="D4E9F5"/>
            </a:solidFill>
            <a:ln>
              <a:noFill/>
            </a:ln>
            <a:effectLst/>
          </c:spPr>
          <c:invertIfNegative val="0"/>
          <c:val>
            <c:numRef>
              <c:f>Demand!$D$92:$N$92</c:f>
              <c:numCache>
                <c:formatCode>#\ ##0.0</c:formatCode>
                <c:ptCount val="11"/>
                <c:pt idx="0">
                  <c:v>0.24021999999999999</c:v>
                </c:pt>
                <c:pt idx="1">
                  <c:v>0.27426</c:v>
                </c:pt>
                <c:pt idx="2">
                  <c:v>0.29132999999999998</c:v>
                </c:pt>
                <c:pt idx="3">
                  <c:v>0.72828999999999999</c:v>
                </c:pt>
                <c:pt idx="4">
                  <c:v>1.6207199999999999</c:v>
                </c:pt>
                <c:pt idx="5">
                  <c:v>1.85321</c:v>
                </c:pt>
                <c:pt idx="6">
                  <c:v>1.99953</c:v>
                </c:pt>
                <c:pt idx="7">
                  <c:v>2.1728299999999998</c:v>
                </c:pt>
                <c:pt idx="8">
                  <c:v>2.4776799999999999</c:v>
                </c:pt>
                <c:pt idx="9">
                  <c:v>2.7545999999999999</c:v>
                </c:pt>
                <c:pt idx="10">
                  <c:v>2.99336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D4-473E-BEE2-232978DEB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  <c:extLst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Mtoe</a:t>
                </a:r>
              </a:p>
            </c:rich>
          </c:tx>
          <c:layout>
            <c:manualLayout>
              <c:xMode val="edge"/>
              <c:yMode val="edge"/>
              <c:x val="1.4699206349206349E-2"/>
              <c:y val="4.4997222222222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6.0789001793185886E-3"/>
          <c:y val="0.8686685065930696"/>
          <c:w val="0.94473401075911534"/>
          <c:h val="0.13133149340693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EnerGreen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435740740740741"/>
          <c:y val="0.13080216049382717"/>
          <c:w val="0.7994931216931217"/>
          <c:h val="0.59073627721557798"/>
        </c:manualLayout>
      </c:layout>
      <c:barChart>
        <c:barDir val="col"/>
        <c:grouping val="stacked"/>
        <c:varyColors val="0"/>
        <c:ser>
          <c:idx val="0"/>
          <c:order val="0"/>
          <c:tx>
            <c:v>Coal and lignite</c:v>
          </c:tx>
          <c:spPr>
            <a:solidFill>
              <a:srgbClr val="B47836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Demand!$D$78:$N$78</c:f>
              <c:numCache>
                <c:formatCode>#\ ##0.0</c:formatCode>
                <c:ptCount val="11"/>
                <c:pt idx="0">
                  <c:v>0.73205999999999993</c:v>
                </c:pt>
                <c:pt idx="1">
                  <c:v>1.3471</c:v>
                </c:pt>
                <c:pt idx="2">
                  <c:v>1.82511</c:v>
                </c:pt>
                <c:pt idx="3">
                  <c:v>2.31359</c:v>
                </c:pt>
                <c:pt idx="4">
                  <c:v>2.43858</c:v>
                </c:pt>
                <c:pt idx="5">
                  <c:v>2.5539399999999999</c:v>
                </c:pt>
                <c:pt idx="6">
                  <c:v>2.3473099999999998</c:v>
                </c:pt>
                <c:pt idx="7">
                  <c:v>2.28816</c:v>
                </c:pt>
                <c:pt idx="8">
                  <c:v>1.98472</c:v>
                </c:pt>
                <c:pt idx="9">
                  <c:v>1.59802</c:v>
                </c:pt>
                <c:pt idx="10">
                  <c:v>1.26051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D-4000-92F0-AEC5A345480C}"/>
            </c:ext>
          </c:extLst>
        </c:ser>
        <c:ser>
          <c:idx val="1"/>
          <c:order val="1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Demand!$D$81:$N$81</c:f>
              <c:numCache>
                <c:formatCode>#\ ##0.0</c:formatCode>
                <c:ptCount val="11"/>
                <c:pt idx="0">
                  <c:v>3.1616</c:v>
                </c:pt>
                <c:pt idx="1">
                  <c:v>5.9383999999999997</c:v>
                </c:pt>
                <c:pt idx="2">
                  <c:v>5.29244</c:v>
                </c:pt>
                <c:pt idx="3">
                  <c:v>7.7097700000000007</c:v>
                </c:pt>
                <c:pt idx="4">
                  <c:v>14.62866</c:v>
                </c:pt>
                <c:pt idx="5">
                  <c:v>12.45965</c:v>
                </c:pt>
                <c:pt idx="6">
                  <c:v>12.484830000000001</c:v>
                </c:pt>
                <c:pt idx="7">
                  <c:v>12.19567</c:v>
                </c:pt>
                <c:pt idx="8">
                  <c:v>12.14349</c:v>
                </c:pt>
                <c:pt idx="9">
                  <c:v>11.625959999999999</c:v>
                </c:pt>
                <c:pt idx="10">
                  <c:v>10.97531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D-4000-92F0-AEC5A345480C}"/>
            </c:ext>
          </c:extLst>
        </c:ser>
        <c:ser>
          <c:idx val="2"/>
          <c:order val="2"/>
          <c:tx>
            <c:v>Oil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Demand!$D$84:$N$84</c:f>
              <c:numCache>
                <c:formatCode>#\ ##0.0</c:formatCode>
                <c:ptCount val="11"/>
                <c:pt idx="0">
                  <c:v>20.846720000000001</c:v>
                </c:pt>
                <c:pt idx="1">
                  <c:v>27.34122</c:v>
                </c:pt>
                <c:pt idx="2">
                  <c:v>26.070340000000002</c:v>
                </c:pt>
                <c:pt idx="3">
                  <c:v>27.716009999999997</c:v>
                </c:pt>
                <c:pt idx="4">
                  <c:v>24.085549999999998</c:v>
                </c:pt>
                <c:pt idx="5">
                  <c:v>29.226869999999998</c:v>
                </c:pt>
                <c:pt idx="6">
                  <c:v>22.946200000000001</c:v>
                </c:pt>
                <c:pt idx="7">
                  <c:v>18.46555</c:v>
                </c:pt>
                <c:pt idx="8">
                  <c:v>14.9024</c:v>
                </c:pt>
                <c:pt idx="9">
                  <c:v>11.89659</c:v>
                </c:pt>
                <c:pt idx="10">
                  <c:v>9.540280000000001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D-4000-92F0-AEC5A345480C}"/>
            </c:ext>
          </c:extLst>
        </c:ser>
        <c:ser>
          <c:idx val="3"/>
          <c:order val="3"/>
          <c:tx>
            <c:v>Electricity</c:v>
          </c:tx>
          <c:spPr>
            <a:solidFill>
              <a:srgbClr val="AB9723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Demand!$D$87:$N$87</c:f>
              <c:numCache>
                <c:formatCode>#\ ##0.0</c:formatCode>
                <c:ptCount val="11"/>
                <c:pt idx="0">
                  <c:v>5.4666800000000002</c:v>
                </c:pt>
                <c:pt idx="1">
                  <c:v>7.2506300000000001</c:v>
                </c:pt>
                <c:pt idx="2">
                  <c:v>9.8751800000000003</c:v>
                </c:pt>
                <c:pt idx="3">
                  <c:v>11.56976</c:v>
                </c:pt>
                <c:pt idx="4">
                  <c:v>13.29354</c:v>
                </c:pt>
                <c:pt idx="5">
                  <c:v>16.160160000000001</c:v>
                </c:pt>
                <c:pt idx="6">
                  <c:v>18.882960000000001</c:v>
                </c:pt>
                <c:pt idx="7">
                  <c:v>20.99239</c:v>
                </c:pt>
                <c:pt idx="8">
                  <c:v>23.164439999999999</c:v>
                </c:pt>
                <c:pt idx="9">
                  <c:v>24.723890000000001</c:v>
                </c:pt>
                <c:pt idx="10">
                  <c:v>25.638939999999998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D-4000-92F0-AEC5A345480C}"/>
            </c:ext>
          </c:extLst>
        </c:ser>
        <c:ser>
          <c:idx val="4"/>
          <c:order val="4"/>
          <c:tx>
            <c:v>Biomass</c:v>
          </c:tx>
          <c:spPr>
            <a:solidFill>
              <a:srgbClr val="008F62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Demand!$D$90:$N$90</c:f>
              <c:numCache>
                <c:formatCode>#\ ##0.0</c:formatCode>
                <c:ptCount val="11"/>
                <c:pt idx="0">
                  <c:v>0.85790999999999995</c:v>
                </c:pt>
                <c:pt idx="1">
                  <c:v>1.13575</c:v>
                </c:pt>
                <c:pt idx="2">
                  <c:v>0.64052999999999993</c:v>
                </c:pt>
                <c:pt idx="3">
                  <c:v>0.89975000000000005</c:v>
                </c:pt>
                <c:pt idx="4">
                  <c:v>1.3121500000000001</c:v>
                </c:pt>
                <c:pt idx="5">
                  <c:v>2.1934999999999998</c:v>
                </c:pt>
                <c:pt idx="6">
                  <c:v>3.1801599999999999</c:v>
                </c:pt>
                <c:pt idx="7">
                  <c:v>3.64527</c:v>
                </c:pt>
                <c:pt idx="8">
                  <c:v>3.7329699999999999</c:v>
                </c:pt>
                <c:pt idx="9">
                  <c:v>3.7235300000000002</c:v>
                </c:pt>
                <c:pt idx="10">
                  <c:v>3.7683499999999999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DD-4000-92F0-AEC5A345480C}"/>
            </c:ext>
          </c:extLst>
        </c:ser>
        <c:ser>
          <c:idx val="5"/>
          <c:order val="5"/>
          <c:tx>
            <c:v>Heat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Demand!$D$75:$N$75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Demand!$D$96:$N$96</c:f>
              <c:numCache>
                <c:formatCode>#\ 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1.5560000000000001E-2</c:v>
                </c:pt>
                <c:pt idx="6">
                  <c:v>6.1840000000000006E-2</c:v>
                </c:pt>
                <c:pt idx="7">
                  <c:v>9.3590000000000007E-2</c:v>
                </c:pt>
                <c:pt idx="8">
                  <c:v>0.12697</c:v>
                </c:pt>
                <c:pt idx="9">
                  <c:v>0.15947</c:v>
                </c:pt>
                <c:pt idx="10">
                  <c:v>0.18809000000000001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EDD-4000-92F0-AEC5A345480C}"/>
            </c:ext>
          </c:extLst>
        </c:ser>
        <c:ser>
          <c:idx val="6"/>
          <c:order val="6"/>
          <c:tx>
            <c:v>Hydrogen</c:v>
          </c:tx>
          <c:spPr>
            <a:solidFill>
              <a:srgbClr val="D4E9F5"/>
            </a:solidFill>
            <a:ln>
              <a:noFill/>
            </a:ln>
            <a:effectLst/>
          </c:spPr>
          <c:invertIfNegative val="0"/>
          <c:val>
            <c:numRef>
              <c:f>Demand!$D$93:$N$93</c:f>
              <c:numCache>
                <c:formatCode>#\ ##0.0</c:formatCode>
                <c:ptCount val="11"/>
                <c:pt idx="0">
                  <c:v>0.24021999999999999</c:v>
                </c:pt>
                <c:pt idx="1">
                  <c:v>0.27426</c:v>
                </c:pt>
                <c:pt idx="2">
                  <c:v>0.29132999999999998</c:v>
                </c:pt>
                <c:pt idx="3">
                  <c:v>0.72828999999999999</c:v>
                </c:pt>
                <c:pt idx="4">
                  <c:v>1.6207199999999999</c:v>
                </c:pt>
                <c:pt idx="5">
                  <c:v>1.8616700000000002</c:v>
                </c:pt>
                <c:pt idx="6">
                  <c:v>2.0113300000000001</c:v>
                </c:pt>
                <c:pt idx="7">
                  <c:v>2.1818599999999999</c:v>
                </c:pt>
                <c:pt idx="8">
                  <c:v>2.5632199999999998</c:v>
                </c:pt>
                <c:pt idx="9">
                  <c:v>2.9550399999999999</c:v>
                </c:pt>
                <c:pt idx="10">
                  <c:v>3.30857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DD-4000-92F0-AEC5A345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  <c:extLst/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Mtoe</a:t>
                </a:r>
              </a:p>
            </c:rich>
          </c:tx>
          <c:layout>
            <c:manualLayout>
              <c:xMode val="edge"/>
              <c:yMode val="edge"/>
              <c:x val="1.4699206349206349E-2"/>
              <c:y val="4.4997222222222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2.053835978835979E-2"/>
          <c:y val="0.87256271082490033"/>
          <c:w val="0.96817780700084777"/>
          <c:h val="0.127437289175099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466269841269841"/>
          <c:y val="0.13080216049382717"/>
          <c:w val="0.7994931216931217"/>
          <c:h val="0.62189236111111101"/>
        </c:manualLayout>
      </c:layout>
      <c:barChart>
        <c:barDir val="col"/>
        <c:grouping val="stacked"/>
        <c:varyColors val="0"/>
        <c:ser>
          <c:idx val="0"/>
          <c:order val="0"/>
          <c:tx>
            <c:v>Industry</c:v>
          </c:tx>
          <c:spPr>
            <a:solidFill>
              <a:srgbClr val="444444"/>
            </a:solidFill>
            <a:ln>
              <a:noFill/>
            </a:ln>
            <a:effectLst/>
          </c:spPr>
          <c:invertIfNegative val="0"/>
          <c:cat>
            <c:numRef>
              <c:f>Demand!$D$116:$N$116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Demand!$D$117:$N$117</c:f>
              <c:numCache>
                <c:formatCode>#\ ##0.0</c:formatCode>
                <c:ptCount val="11"/>
                <c:pt idx="0">
                  <c:v>15.599320000000001</c:v>
                </c:pt>
                <c:pt idx="1">
                  <c:v>23.380459999999999</c:v>
                </c:pt>
                <c:pt idx="2">
                  <c:v>20.077819999999999</c:v>
                </c:pt>
                <c:pt idx="3">
                  <c:v>21.23845</c:v>
                </c:pt>
                <c:pt idx="4">
                  <c:v>30.89809</c:v>
                </c:pt>
                <c:pt idx="5">
                  <c:v>39.098210000000002</c:v>
                </c:pt>
                <c:pt idx="6">
                  <c:v>40.021430000000002</c:v>
                </c:pt>
                <c:pt idx="7">
                  <c:v>42.074580000000005</c:v>
                </c:pt>
                <c:pt idx="8">
                  <c:v>43.709050000000005</c:v>
                </c:pt>
                <c:pt idx="9">
                  <c:v>43.863080000000004</c:v>
                </c:pt>
                <c:pt idx="10">
                  <c:v>43.270480000000006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F-43A6-9D9B-A5203B53375E}"/>
            </c:ext>
          </c:extLst>
        </c:ser>
        <c:ser>
          <c:idx val="1"/>
          <c:order val="1"/>
          <c:tx>
            <c:v>Buildings</c:v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cat>
            <c:numRef>
              <c:f>Demand!$D$116:$N$116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Demand!$D$120:$N$120</c:f>
              <c:numCache>
                <c:formatCode>#\ ##0.0</c:formatCode>
                <c:ptCount val="11"/>
                <c:pt idx="0">
                  <c:v>4.7115299999999998</c:v>
                </c:pt>
                <c:pt idx="1">
                  <c:v>5.91465</c:v>
                </c:pt>
                <c:pt idx="2">
                  <c:v>8.6551299999999998</c:v>
                </c:pt>
                <c:pt idx="3">
                  <c:v>9.0255799999999997</c:v>
                </c:pt>
                <c:pt idx="4">
                  <c:v>9.04786</c:v>
                </c:pt>
                <c:pt idx="5">
                  <c:v>10.66535</c:v>
                </c:pt>
                <c:pt idx="6">
                  <c:v>12.60253</c:v>
                </c:pt>
                <c:pt idx="7">
                  <c:v>14.39011</c:v>
                </c:pt>
                <c:pt idx="8">
                  <c:v>15.765639999999999</c:v>
                </c:pt>
                <c:pt idx="9">
                  <c:v>16.897849999999998</c:v>
                </c:pt>
                <c:pt idx="10">
                  <c:v>17.816310000000001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F-43A6-9D9B-A5203B53375E}"/>
            </c:ext>
          </c:extLst>
        </c:ser>
        <c:ser>
          <c:idx val="2"/>
          <c:order val="2"/>
          <c:tx>
            <c:v>Transport</c:v>
          </c:tx>
          <c:spPr>
            <a:solidFill>
              <a:srgbClr val="131313"/>
            </a:solidFill>
            <a:ln>
              <a:noFill/>
            </a:ln>
            <a:effectLst/>
          </c:spPr>
          <c:invertIfNegative val="0"/>
          <c:cat>
            <c:numRef>
              <c:f>Demand!$D$116:$N$116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Demand!$D$123:$N$123</c:f>
              <c:numCache>
                <c:formatCode>#\ ##0.0</c:formatCode>
                <c:ptCount val="11"/>
                <c:pt idx="0">
                  <c:v>10.994339999999999</c:v>
                </c:pt>
                <c:pt idx="1">
                  <c:v>13.99225</c:v>
                </c:pt>
                <c:pt idx="2">
                  <c:v>15.26197</c:v>
                </c:pt>
                <c:pt idx="3">
                  <c:v>20.67314</c:v>
                </c:pt>
                <c:pt idx="4">
                  <c:v>17.433250000000001</c:v>
                </c:pt>
                <c:pt idx="5">
                  <c:v>15.842600000000001</c:v>
                </c:pt>
                <c:pt idx="6">
                  <c:v>14.887469999999999</c:v>
                </c:pt>
                <c:pt idx="7">
                  <c:v>13.999270000000001</c:v>
                </c:pt>
                <c:pt idx="8">
                  <c:v>13.185549999999999</c:v>
                </c:pt>
                <c:pt idx="9">
                  <c:v>12.55118</c:v>
                </c:pt>
                <c:pt idx="10">
                  <c:v>12.06161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F-43A6-9D9B-A5203B533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Other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Demand!$D$116:$N$116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2000</c:v>
                      </c:pt>
                      <c:pt idx="1">
                        <c:v>2005</c:v>
                      </c:pt>
                      <c:pt idx="2">
                        <c:v>2010</c:v>
                      </c:pt>
                      <c:pt idx="3">
                        <c:v>2015</c:v>
                      </c:pt>
                      <c:pt idx="4">
                        <c:v>2020</c:v>
                      </c:pt>
                      <c:pt idx="5">
                        <c:v>2025</c:v>
                      </c:pt>
                      <c:pt idx="6">
                        <c:v>2030</c:v>
                      </c:pt>
                      <c:pt idx="7">
                        <c:v>2035</c:v>
                      </c:pt>
                      <c:pt idx="8">
                        <c:v>2040</c:v>
                      </c:pt>
                      <c:pt idx="9">
                        <c:v>2045</c:v>
                      </c:pt>
                      <c:pt idx="1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Demand!#REF!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62F-43A6-9D9B-A5203B53375E}"/>
                  </c:ext>
                </c:extLst>
              </c15:ser>
            </c15:filteredBarSeries>
          </c:ext>
        </c:extLst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Mtoe</a:t>
                </a:r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053835978835979E-2"/>
          <c:y val="0.88762569444444439"/>
          <c:w val="0.95754523809523806"/>
          <c:h val="9.9145138888888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EnerBlue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092433862433863"/>
          <c:y val="0.13080216049382717"/>
          <c:w val="0.78941375661375657"/>
          <c:h val="0.62189236111111101"/>
        </c:manualLayout>
      </c:layout>
      <c:barChart>
        <c:barDir val="col"/>
        <c:grouping val="stacked"/>
        <c:varyColors val="0"/>
        <c:ser>
          <c:idx val="0"/>
          <c:order val="0"/>
          <c:tx>
            <c:v>Industry</c:v>
          </c:tx>
          <c:spPr>
            <a:solidFill>
              <a:srgbClr val="2C8BC8"/>
            </a:solidFill>
            <a:ln>
              <a:noFill/>
            </a:ln>
            <a:effectLst/>
          </c:spPr>
          <c:invertIfNegative val="0"/>
          <c:cat>
            <c:numRef>
              <c:f>Demand!$D$116:$N$116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Demand!$D$118:$N$118</c:f>
              <c:numCache>
                <c:formatCode>#\ ##0.0</c:formatCode>
                <c:ptCount val="11"/>
                <c:pt idx="0">
                  <c:v>15.599320000000001</c:v>
                </c:pt>
                <c:pt idx="1">
                  <c:v>23.380459999999999</c:v>
                </c:pt>
                <c:pt idx="2">
                  <c:v>20.077819999999999</c:v>
                </c:pt>
                <c:pt idx="3">
                  <c:v>21.23845</c:v>
                </c:pt>
                <c:pt idx="4">
                  <c:v>30.89809</c:v>
                </c:pt>
                <c:pt idx="5">
                  <c:v>38.918489999999998</c:v>
                </c:pt>
                <c:pt idx="6">
                  <c:v>38.80039</c:v>
                </c:pt>
                <c:pt idx="7">
                  <c:v>39.213099999999997</c:v>
                </c:pt>
                <c:pt idx="8">
                  <c:v>39.584960000000002</c:v>
                </c:pt>
                <c:pt idx="9">
                  <c:v>38.599220000000003</c:v>
                </c:pt>
                <c:pt idx="10">
                  <c:v>36.72701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B5B-8F57-9736DA27D075}"/>
            </c:ext>
          </c:extLst>
        </c:ser>
        <c:ser>
          <c:idx val="1"/>
          <c:order val="1"/>
          <c:tx>
            <c:v>Buildings</c:v>
          </c:tx>
          <c:spPr>
            <a:solidFill>
              <a:srgbClr val="74B6E0"/>
            </a:solidFill>
            <a:ln>
              <a:noFill/>
            </a:ln>
            <a:effectLst/>
          </c:spPr>
          <c:invertIfNegative val="0"/>
          <c:cat>
            <c:numRef>
              <c:f>Demand!$D$116:$N$116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Demand!$D$121:$N$121</c:f>
              <c:numCache>
                <c:formatCode>#\ ##0.0</c:formatCode>
                <c:ptCount val="11"/>
                <c:pt idx="0">
                  <c:v>4.7115299999999998</c:v>
                </c:pt>
                <c:pt idx="1">
                  <c:v>5.91465</c:v>
                </c:pt>
                <c:pt idx="2">
                  <c:v>8.6551299999999998</c:v>
                </c:pt>
                <c:pt idx="3">
                  <c:v>9.0255799999999997</c:v>
                </c:pt>
                <c:pt idx="4">
                  <c:v>9.04786</c:v>
                </c:pt>
                <c:pt idx="5">
                  <c:v>10.599500000000001</c:v>
                </c:pt>
                <c:pt idx="6">
                  <c:v>12.177850000000001</c:v>
                </c:pt>
                <c:pt idx="7">
                  <c:v>13.47236</c:v>
                </c:pt>
                <c:pt idx="8">
                  <c:v>14.39367</c:v>
                </c:pt>
                <c:pt idx="9">
                  <c:v>15.065190000000001</c:v>
                </c:pt>
                <c:pt idx="10">
                  <c:v>15.55067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8-4B5B-8F57-9736DA27D075}"/>
            </c:ext>
          </c:extLst>
        </c:ser>
        <c:ser>
          <c:idx val="2"/>
          <c:order val="2"/>
          <c:tx>
            <c:v>Transport</c:v>
          </c:tx>
          <c:spPr>
            <a:solidFill>
              <a:srgbClr val="1E5D86"/>
            </a:solidFill>
            <a:ln>
              <a:noFill/>
            </a:ln>
            <a:effectLst/>
          </c:spPr>
          <c:invertIfNegative val="0"/>
          <c:cat>
            <c:numRef>
              <c:f>Demand!$D$116:$N$116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Demand!$D$124:$N$124</c:f>
              <c:numCache>
                <c:formatCode>#\ ##0.0</c:formatCode>
                <c:ptCount val="11"/>
                <c:pt idx="0">
                  <c:v>10.994339999999999</c:v>
                </c:pt>
                <c:pt idx="1">
                  <c:v>13.99225</c:v>
                </c:pt>
                <c:pt idx="2">
                  <c:v>15.26197</c:v>
                </c:pt>
                <c:pt idx="3">
                  <c:v>20.67314</c:v>
                </c:pt>
                <c:pt idx="4">
                  <c:v>17.433250000000001</c:v>
                </c:pt>
                <c:pt idx="5">
                  <c:v>15.710610000000001</c:v>
                </c:pt>
                <c:pt idx="6">
                  <c:v>14.24315</c:v>
                </c:pt>
                <c:pt idx="7">
                  <c:v>12.95369</c:v>
                </c:pt>
                <c:pt idx="8">
                  <c:v>11.757160000000001</c:v>
                </c:pt>
                <c:pt idx="9">
                  <c:v>10.71331</c:v>
                </c:pt>
                <c:pt idx="10">
                  <c:v>9.8084699999999998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8-4B5B-8F57-9736DA27D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Other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Demand!$D$116:$N$116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2000</c:v>
                      </c:pt>
                      <c:pt idx="1">
                        <c:v>2005</c:v>
                      </c:pt>
                      <c:pt idx="2">
                        <c:v>2010</c:v>
                      </c:pt>
                      <c:pt idx="3">
                        <c:v>2015</c:v>
                      </c:pt>
                      <c:pt idx="4">
                        <c:v>2020</c:v>
                      </c:pt>
                      <c:pt idx="5">
                        <c:v>2025</c:v>
                      </c:pt>
                      <c:pt idx="6">
                        <c:v>2030</c:v>
                      </c:pt>
                      <c:pt idx="7">
                        <c:v>2035</c:v>
                      </c:pt>
                      <c:pt idx="8">
                        <c:v>2040</c:v>
                      </c:pt>
                      <c:pt idx="9">
                        <c:v>2045</c:v>
                      </c:pt>
                      <c:pt idx="1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Demand!#REF!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068-4B5B-8F57-9736DA27D075}"/>
                  </c:ext>
                </c:extLst>
              </c15:ser>
            </c15:filteredBarSeries>
          </c:ext>
        </c:extLst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Mtoe</a:t>
                </a:r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257936507936512E-2"/>
          <c:y val="0.90085486111111113"/>
          <c:w val="0.94703703703703701"/>
          <c:h val="7.4218055555555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EnerGreen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092433862433863"/>
          <c:y val="0.13080216049382717"/>
          <c:w val="0.78941375661375657"/>
          <c:h val="0.62189236111111101"/>
        </c:manualLayout>
      </c:layout>
      <c:barChart>
        <c:barDir val="col"/>
        <c:grouping val="stacked"/>
        <c:varyColors val="0"/>
        <c:ser>
          <c:idx val="0"/>
          <c:order val="0"/>
          <c:tx>
            <c:v>Industry</c:v>
          </c:tx>
          <c:spPr>
            <a:solidFill>
              <a:srgbClr val="478B61"/>
            </a:solidFill>
            <a:ln>
              <a:noFill/>
            </a:ln>
            <a:effectLst/>
          </c:spPr>
          <c:invertIfNegative val="0"/>
          <c:cat>
            <c:numRef>
              <c:f>Demand!$D$116:$N$116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Demand!$D$119:$N$119</c:f>
              <c:numCache>
                <c:formatCode>#\ ##0.0</c:formatCode>
                <c:ptCount val="11"/>
                <c:pt idx="0">
                  <c:v>15.599320000000001</c:v>
                </c:pt>
                <c:pt idx="1">
                  <c:v>23.380459999999999</c:v>
                </c:pt>
                <c:pt idx="2">
                  <c:v>20.077819999999999</c:v>
                </c:pt>
                <c:pt idx="3">
                  <c:v>21.23845</c:v>
                </c:pt>
                <c:pt idx="4">
                  <c:v>30.89809</c:v>
                </c:pt>
                <c:pt idx="5">
                  <c:v>38.706530000000001</c:v>
                </c:pt>
                <c:pt idx="6">
                  <c:v>37.307000000000002</c:v>
                </c:pt>
                <c:pt idx="7">
                  <c:v>36.08164</c:v>
                </c:pt>
                <c:pt idx="8">
                  <c:v>35.636620000000001</c:v>
                </c:pt>
                <c:pt idx="9">
                  <c:v>34.452440000000003</c:v>
                </c:pt>
                <c:pt idx="10">
                  <c:v>33.000419999999998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A-41F2-9C80-7D47DC07DED5}"/>
            </c:ext>
          </c:extLst>
        </c:ser>
        <c:ser>
          <c:idx val="1"/>
          <c:order val="1"/>
          <c:tx>
            <c:v>Buildings</c:v>
          </c:tx>
          <c:spPr>
            <a:solidFill>
              <a:srgbClr val="81BF99"/>
            </a:solidFill>
            <a:ln>
              <a:noFill/>
            </a:ln>
            <a:effectLst/>
          </c:spPr>
          <c:invertIfNegative val="0"/>
          <c:cat>
            <c:numRef>
              <c:f>Demand!$D$116:$N$116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Demand!$D$122:$N$122</c:f>
              <c:numCache>
                <c:formatCode>#\ ##0.0</c:formatCode>
                <c:ptCount val="11"/>
                <c:pt idx="0">
                  <c:v>4.7115299999999998</c:v>
                </c:pt>
                <c:pt idx="1">
                  <c:v>5.91465</c:v>
                </c:pt>
                <c:pt idx="2">
                  <c:v>8.6551299999999998</c:v>
                </c:pt>
                <c:pt idx="3">
                  <c:v>9.0255799999999997</c:v>
                </c:pt>
                <c:pt idx="4">
                  <c:v>9.04786</c:v>
                </c:pt>
                <c:pt idx="5">
                  <c:v>10.515180000000001</c:v>
                </c:pt>
                <c:pt idx="6">
                  <c:v>11.65423</c:v>
                </c:pt>
                <c:pt idx="7">
                  <c:v>12.38608</c:v>
                </c:pt>
                <c:pt idx="8">
                  <c:v>12.841209999999998</c:v>
                </c:pt>
                <c:pt idx="9">
                  <c:v>13.14705</c:v>
                </c:pt>
                <c:pt idx="10">
                  <c:v>13.4145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A-41F2-9C80-7D47DC07DED5}"/>
            </c:ext>
          </c:extLst>
        </c:ser>
        <c:ser>
          <c:idx val="2"/>
          <c:order val="2"/>
          <c:tx>
            <c:v>Transport</c:v>
          </c:tx>
          <c:spPr>
            <a:solidFill>
              <a:srgbClr val="075807"/>
            </a:solidFill>
            <a:ln>
              <a:noFill/>
            </a:ln>
            <a:effectLst/>
          </c:spPr>
          <c:invertIfNegative val="0"/>
          <c:cat>
            <c:numRef>
              <c:f>Demand!$D$116:$N$116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cat>
          <c:val>
            <c:numRef>
              <c:f>Demand!$D$125:$N$125</c:f>
              <c:numCache>
                <c:formatCode>#\ ##0.0</c:formatCode>
                <c:ptCount val="11"/>
                <c:pt idx="0">
                  <c:v>10.994339999999999</c:v>
                </c:pt>
                <c:pt idx="1">
                  <c:v>13.99225</c:v>
                </c:pt>
                <c:pt idx="2">
                  <c:v>15.26197</c:v>
                </c:pt>
                <c:pt idx="3">
                  <c:v>20.67314</c:v>
                </c:pt>
                <c:pt idx="4">
                  <c:v>17.433250000000001</c:v>
                </c:pt>
                <c:pt idx="5">
                  <c:v>15.249649999999999</c:v>
                </c:pt>
                <c:pt idx="6">
                  <c:v>12.9534</c:v>
                </c:pt>
                <c:pt idx="7">
                  <c:v>11.39475</c:v>
                </c:pt>
                <c:pt idx="8">
                  <c:v>10.13757</c:v>
                </c:pt>
                <c:pt idx="9">
                  <c:v>9.0370000000000008</c:v>
                </c:pt>
                <c:pt idx="10">
                  <c:v>8.1217100000000002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A-41F2-9C80-7D47DC07D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2910072"/>
        <c:axId val="58291105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Other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Demand!$D$116:$N$116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2000</c:v>
                      </c:pt>
                      <c:pt idx="1">
                        <c:v>2005</c:v>
                      </c:pt>
                      <c:pt idx="2">
                        <c:v>2010</c:v>
                      </c:pt>
                      <c:pt idx="3">
                        <c:v>2015</c:v>
                      </c:pt>
                      <c:pt idx="4">
                        <c:v>2020</c:v>
                      </c:pt>
                      <c:pt idx="5">
                        <c:v>2025</c:v>
                      </c:pt>
                      <c:pt idx="6">
                        <c:v>2030</c:v>
                      </c:pt>
                      <c:pt idx="7">
                        <c:v>2035</c:v>
                      </c:pt>
                      <c:pt idx="8">
                        <c:v>2040</c:v>
                      </c:pt>
                      <c:pt idx="9">
                        <c:v>2045</c:v>
                      </c:pt>
                      <c:pt idx="10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Demand!#REF!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78A-41F2-9C80-7D47DC07DED5}"/>
                  </c:ext>
                </c:extLst>
              </c15:ser>
            </c15:filteredBarSeries>
          </c:ext>
        </c:extLst>
      </c:barChart>
      <c:catAx>
        <c:axId val="5829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1056"/>
        <c:crosses val="autoZero"/>
        <c:auto val="1"/>
        <c:lblAlgn val="ctr"/>
        <c:lblOffset val="100"/>
        <c:noMultiLvlLbl val="0"/>
      </c:catAx>
      <c:valAx>
        <c:axId val="5829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Mtoe</a:t>
                </a:r>
              </a:p>
            </c:rich>
          </c:tx>
          <c:layout>
            <c:manualLayout>
              <c:xMode val="edge"/>
              <c:yMode val="edge"/>
              <c:x val="1.4699074074074074E-2"/>
              <c:y val="5.381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2910072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257936507936512E-2"/>
          <c:y val="0.90085486111111113"/>
          <c:w val="0.94703703703703701"/>
          <c:h val="7.4218055555555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 b="1" i="0" u="none" strike="noStrike" baseline="0">
                <a:effectLst/>
              </a:rPr>
              <a:t>Primary e</a:t>
            </a:r>
            <a:r>
              <a:rPr lang="en-US"/>
              <a:t>nergy intensity of GDP (constant US$, purchasing power parities)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500706111915832E-2"/>
          <c:y val="0.15449074074074073"/>
          <c:w val="0.91517972188677787"/>
          <c:h val="0.64864236111111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Demand!$C$147</c:f>
              <c:strCache>
                <c:ptCount val="1"/>
                <c:pt idx="0">
                  <c:v>EnerBase</c:v>
                </c:pt>
              </c:strCache>
            </c:strRef>
          </c:tx>
          <c:spPr>
            <a:ln w="19050" cap="rnd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xVal>
            <c:numRef>
              <c:f>Demand!$D$146:$N$146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Demand!$D$147:$N$147</c:f>
              <c:numCache>
                <c:formatCode>#\ ##0.000</c:formatCode>
                <c:ptCount val="11"/>
                <c:pt idx="0">
                  <c:v>130.12</c:v>
                </c:pt>
                <c:pt idx="1">
                  <c:v>146.65</c:v>
                </c:pt>
                <c:pt idx="2">
                  <c:v>124.28</c:v>
                </c:pt>
                <c:pt idx="3">
                  <c:v>111.6</c:v>
                </c:pt>
                <c:pt idx="4">
                  <c:v>108.21</c:v>
                </c:pt>
                <c:pt idx="5">
                  <c:v>88.52</c:v>
                </c:pt>
                <c:pt idx="6">
                  <c:v>74.239999999999995</c:v>
                </c:pt>
                <c:pt idx="7">
                  <c:v>64.42</c:v>
                </c:pt>
                <c:pt idx="8">
                  <c:v>56.48</c:v>
                </c:pt>
                <c:pt idx="9">
                  <c:v>49.15</c:v>
                </c:pt>
                <c:pt idx="10">
                  <c:v>42.62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8C-4287-953C-9710FAFF8204}"/>
            </c:ext>
          </c:extLst>
        </c:ser>
        <c:ser>
          <c:idx val="1"/>
          <c:order val="1"/>
          <c:tx>
            <c:strRef>
              <c:f>Demand!$C$148</c:f>
              <c:strCache>
                <c:ptCount val="1"/>
                <c:pt idx="0">
                  <c:v>EnerBlue</c:v>
                </c:pt>
              </c:strCache>
            </c:strRef>
          </c:tx>
          <c:spPr>
            <a:ln w="19050" cap="rnd">
              <a:solidFill>
                <a:srgbClr val="2C8BC8"/>
              </a:solidFill>
              <a:round/>
            </a:ln>
            <a:effectLst/>
          </c:spPr>
          <c:marker>
            <c:symbol val="none"/>
          </c:marker>
          <c:xVal>
            <c:numRef>
              <c:f>Demand!$D$146:$N$146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Demand!$D$148:$N$148</c:f>
              <c:numCache>
                <c:formatCode>#\ ##0.000</c:formatCode>
                <c:ptCount val="11"/>
                <c:pt idx="0">
                  <c:v>130.12</c:v>
                </c:pt>
                <c:pt idx="1">
                  <c:v>146.65</c:v>
                </c:pt>
                <c:pt idx="2">
                  <c:v>124.28</c:v>
                </c:pt>
                <c:pt idx="3">
                  <c:v>111.6</c:v>
                </c:pt>
                <c:pt idx="4">
                  <c:v>108.21</c:v>
                </c:pt>
                <c:pt idx="5">
                  <c:v>88.15</c:v>
                </c:pt>
                <c:pt idx="6">
                  <c:v>71.239999999999995</c:v>
                </c:pt>
                <c:pt idx="7">
                  <c:v>58.02</c:v>
                </c:pt>
                <c:pt idx="8">
                  <c:v>48.12</c:v>
                </c:pt>
                <c:pt idx="9">
                  <c:v>39.24</c:v>
                </c:pt>
                <c:pt idx="10">
                  <c:v>31.37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8C-4287-953C-9710FAFF8204}"/>
            </c:ext>
          </c:extLst>
        </c:ser>
        <c:ser>
          <c:idx val="2"/>
          <c:order val="2"/>
          <c:tx>
            <c:strRef>
              <c:f>Demand!$C$149</c:f>
              <c:strCache>
                <c:ptCount val="1"/>
                <c:pt idx="0">
                  <c:v>EnerGreen</c:v>
                </c:pt>
              </c:strCache>
            </c:strRef>
          </c:tx>
          <c:spPr>
            <a:ln w="19050" cap="rnd">
              <a:solidFill>
                <a:srgbClr val="075807"/>
              </a:solidFill>
              <a:round/>
            </a:ln>
            <a:effectLst/>
          </c:spPr>
          <c:marker>
            <c:symbol val="none"/>
          </c:marker>
          <c:xVal>
            <c:numRef>
              <c:f>Demand!$D$146:$N$146</c:f>
              <c:numCache>
                <c:formatCode>General</c:formatCode>
                <c:ptCount val="11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2025</c:v>
                </c:pt>
                <c:pt idx="6">
                  <c:v>2030</c:v>
                </c:pt>
                <c:pt idx="7">
                  <c:v>2035</c:v>
                </c:pt>
                <c:pt idx="8">
                  <c:v>2040</c:v>
                </c:pt>
                <c:pt idx="9">
                  <c:v>2045</c:v>
                </c:pt>
                <c:pt idx="10">
                  <c:v>2050</c:v>
                </c:pt>
              </c:numCache>
            </c:numRef>
          </c:xVal>
          <c:yVal>
            <c:numRef>
              <c:f>Demand!$D$149:$N$149</c:f>
              <c:numCache>
                <c:formatCode>#\ ##0.000</c:formatCode>
                <c:ptCount val="11"/>
                <c:pt idx="0">
                  <c:v>130.12</c:v>
                </c:pt>
                <c:pt idx="1">
                  <c:v>146.65</c:v>
                </c:pt>
                <c:pt idx="2">
                  <c:v>124.28</c:v>
                </c:pt>
                <c:pt idx="3">
                  <c:v>111.6</c:v>
                </c:pt>
                <c:pt idx="4">
                  <c:v>108.21</c:v>
                </c:pt>
                <c:pt idx="5">
                  <c:v>87.36</c:v>
                </c:pt>
                <c:pt idx="6">
                  <c:v>67.260000000000005</c:v>
                </c:pt>
                <c:pt idx="7">
                  <c:v>51.75</c:v>
                </c:pt>
                <c:pt idx="8">
                  <c:v>41.68</c:v>
                </c:pt>
                <c:pt idx="9">
                  <c:v>33.99</c:v>
                </c:pt>
                <c:pt idx="10">
                  <c:v>26.44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8C-4287-953C-9710FAFF8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237416"/>
        <c:axId val="685203112"/>
      </c:scatterChart>
      <c:valAx>
        <c:axId val="728237416"/>
        <c:scaling>
          <c:orientation val="minMax"/>
          <c:max val="205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203112"/>
        <c:crosses val="autoZero"/>
        <c:crossBetween val="midCat"/>
      </c:valAx>
      <c:valAx>
        <c:axId val="68520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>
                    <a:effectLst/>
                  </a:rPr>
                  <a:t>koe/US$15ppp</a:t>
                </a:r>
              </a:p>
            </c:rich>
          </c:tx>
          <c:layout>
            <c:manualLayout>
              <c:xMode val="edge"/>
              <c:yMode val="edge"/>
              <c:x val="8.3778135163940857E-4"/>
              <c:y val="5.26430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823741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enerdata.net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image" Target="../media/image3.png"/><Relationship Id="rId1" Type="http://schemas.openxmlformats.org/officeDocument/2006/relationships/hyperlink" Target="https://www.enerdata.net" TargetMode="Externa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https://www.enerdata.net" TargetMode="Externa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3.png"/><Relationship Id="rId1" Type="http://schemas.openxmlformats.org/officeDocument/2006/relationships/hyperlink" Target="https://www.enerdata.net" TargetMode="Externa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image" Target="../media/image3.png"/><Relationship Id="rId1" Type="http://schemas.openxmlformats.org/officeDocument/2006/relationships/hyperlink" Target="https://www.enerdata.net" TargetMode="Externa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image" Target="../media/image3.png"/><Relationship Id="rId1" Type="http://schemas.openxmlformats.org/officeDocument/2006/relationships/hyperlink" Target="https://www.enerdata.net" TargetMode="Externa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nerdata.net/estore/energy-intelligence.html" TargetMode="External"/><Relationship Id="rId18" Type="http://schemas.openxmlformats.org/officeDocument/2006/relationships/image" Target="../media/image12.png"/><Relationship Id="rId26" Type="http://schemas.openxmlformats.org/officeDocument/2006/relationships/image" Target="../media/image16.png"/><Relationship Id="rId3" Type="http://schemas.openxmlformats.org/officeDocument/2006/relationships/hyperlink" Target="https://d1owejb4br3l12.cloudfront.net/brochure/energy-intelligence-data-platform.pdf" TargetMode="External"/><Relationship Id="rId21" Type="http://schemas.openxmlformats.org/officeDocument/2006/relationships/hyperlink" Target="https://www.enerdata.net/research/global-forecasting-electricity-prices-tool.html" TargetMode="External"/><Relationship Id="rId34" Type="http://schemas.openxmlformats.org/officeDocument/2006/relationships/hyperlink" Target="https://www.enerdata.net/research/world-refineries-database.html" TargetMode="External"/><Relationship Id="rId7" Type="http://schemas.openxmlformats.org/officeDocument/2006/relationships/hyperlink" Target="https://www.enerdata.net/research/schedule-demo.html" TargetMode="External"/><Relationship Id="rId12" Type="http://schemas.openxmlformats.org/officeDocument/2006/relationships/image" Target="../media/image9.png"/><Relationship Id="rId17" Type="http://schemas.openxmlformats.org/officeDocument/2006/relationships/hyperlink" Target="https://www.enerdata.net/research/forecast-enerfuture.html" TargetMode="External"/><Relationship Id="rId25" Type="http://schemas.openxmlformats.org/officeDocument/2006/relationships/hyperlink" Target="https://www.enerdata.net/research/world-energy-efficiency-demand-database.html" TargetMode="External"/><Relationship Id="rId33" Type="http://schemas.openxmlformats.org/officeDocument/2006/relationships/image" Target="../media/image20.png"/><Relationship Id="rId2" Type="http://schemas.openxmlformats.org/officeDocument/2006/relationships/image" Target="../media/image4.png"/><Relationship Id="rId16" Type="http://schemas.openxmlformats.org/officeDocument/2006/relationships/image" Target="../media/image11.png"/><Relationship Id="rId20" Type="http://schemas.openxmlformats.org/officeDocument/2006/relationships/image" Target="../media/image13.png"/><Relationship Id="rId29" Type="http://schemas.openxmlformats.org/officeDocument/2006/relationships/image" Target="../media/image18.png"/><Relationship Id="rId1" Type="http://schemas.openxmlformats.org/officeDocument/2006/relationships/hyperlink" Target="https://www.enerdata.net/" TargetMode="External"/><Relationship Id="rId6" Type="http://schemas.openxmlformats.org/officeDocument/2006/relationships/image" Target="../media/image6.png"/><Relationship Id="rId11" Type="http://schemas.openxmlformats.org/officeDocument/2006/relationships/hyperlink" Target="https://www.enerdata.net/research/global-energy-research.html" TargetMode="External"/><Relationship Id="rId24" Type="http://schemas.openxmlformats.org/officeDocument/2006/relationships/image" Target="../media/image15.png"/><Relationship Id="rId32" Type="http://schemas.openxmlformats.org/officeDocument/2006/relationships/hyperlink" Target="https://www.enerdata.net/research/lng-trade-terminals-and-plants-database.html" TargetMode="External"/><Relationship Id="rId5" Type="http://schemas.openxmlformats.org/officeDocument/2006/relationships/hyperlink" Target="mailto:research@enerdata.net" TargetMode="External"/><Relationship Id="rId15" Type="http://schemas.openxmlformats.org/officeDocument/2006/relationships/hyperlink" Target="https://www.enerdata.net/research/energy-market-data-co2-emissions-database.html" TargetMode="External"/><Relationship Id="rId23" Type="http://schemas.openxmlformats.org/officeDocument/2006/relationships/hyperlink" Target="https://www.enerdata.net/research/monthly-oil-gas-coal-electricity-data.html" TargetMode="External"/><Relationship Id="rId28" Type="http://schemas.openxmlformats.org/officeDocument/2006/relationships/hyperlink" Target="https://www.enerdata.net/research/country-energy-demand-forecast.html" TargetMode="External"/><Relationship Id="rId36" Type="http://schemas.openxmlformats.org/officeDocument/2006/relationships/image" Target="../media/image22.png"/><Relationship Id="rId10" Type="http://schemas.openxmlformats.org/officeDocument/2006/relationships/image" Target="../media/image8.png"/><Relationship Id="rId19" Type="http://schemas.openxmlformats.org/officeDocument/2006/relationships/hyperlink" Target="https://www.enerdata.net/research/h2-database.html" TargetMode="External"/><Relationship Id="rId31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hyperlink" Target="https://www.enerdata.net/energy-research-information-database-free-trial.html" TargetMode="External"/><Relationship Id="rId14" Type="http://schemas.openxmlformats.org/officeDocument/2006/relationships/image" Target="../media/image10.png"/><Relationship Id="rId22" Type="http://schemas.openxmlformats.org/officeDocument/2006/relationships/image" Target="../media/image14.jpeg"/><Relationship Id="rId27" Type="http://schemas.openxmlformats.org/officeDocument/2006/relationships/image" Target="../media/image17.png"/><Relationship Id="rId30" Type="http://schemas.openxmlformats.org/officeDocument/2006/relationships/hyperlink" Target="https://www.enerdata.net/research/power-plant-database.html" TargetMode="External"/><Relationship Id="rId35" Type="http://schemas.openxmlformats.org/officeDocument/2006/relationships/image" Target="../media/image21.png"/><Relationship Id="rId8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171450</xdr:rowOff>
    </xdr:from>
    <xdr:to>
      <xdr:col>15</xdr:col>
      <xdr:colOff>20022</xdr:colOff>
      <xdr:row>3</xdr:row>
      <xdr:rowOff>15240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7AE454-9357-4FCF-87A9-1310B9BD1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301" b="9161"/>
        <a:stretch/>
      </xdr:blipFill>
      <xdr:spPr>
        <a:xfrm>
          <a:off x="9715500" y="171450"/>
          <a:ext cx="1791672" cy="76771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21</xdr:row>
      <xdr:rowOff>142876</xdr:rowOff>
    </xdr:from>
    <xdr:to>
      <xdr:col>15</xdr:col>
      <xdr:colOff>28576</xdr:colOff>
      <xdr:row>44</xdr:row>
      <xdr:rowOff>82232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05FAC0-03A1-492C-B87A-875EB0E33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4610101"/>
          <a:ext cx="11277600" cy="4320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1219200</xdr:colOff>
      <xdr:row>3</xdr:row>
      <xdr:rowOff>15751</xdr:rowOff>
    </xdr:to>
    <xdr:pic>
      <xdr:nvPicPr>
        <xdr:cNvPr id="2" name="Enerdata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8B9AA-E798-4418-B663-B0052F8841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431" r="-11462"/>
        <a:stretch/>
      </xdr:blipFill>
      <xdr:spPr>
        <a:xfrm>
          <a:off x="247650" y="190500"/>
          <a:ext cx="1219200" cy="58725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247649</xdr:colOff>
      <xdr:row>7</xdr:row>
      <xdr:rowOff>0</xdr:rowOff>
    </xdr:from>
    <xdr:to>
      <xdr:col>13</xdr:col>
      <xdr:colOff>781050</xdr:colOff>
      <xdr:row>22</xdr:row>
      <xdr:rowOff>22500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F6E2B35-25A4-4DFB-A417-3AAB8A5A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33</xdr:row>
      <xdr:rowOff>0</xdr:rowOff>
    </xdr:from>
    <xdr:to>
      <xdr:col>13</xdr:col>
      <xdr:colOff>762000</xdr:colOff>
      <xdr:row>48</xdr:row>
      <xdr:rowOff>22500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760F153-8CDC-4C1F-9A0C-4C2153A27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3</xdr:col>
      <xdr:colOff>484350</xdr:colOff>
      <xdr:row>73</xdr:row>
      <xdr:rowOff>22500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D12928B-34A1-4E1F-B4AC-F8AE6C00E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781050</xdr:colOff>
      <xdr:row>56</xdr:row>
      <xdr:rowOff>0</xdr:rowOff>
    </xdr:from>
    <xdr:to>
      <xdr:col>8</xdr:col>
      <xdr:colOff>695325</xdr:colOff>
      <xdr:row>73</xdr:row>
      <xdr:rowOff>22500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798B77EE-059E-47C1-9A9D-02DCABF3C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152400</xdr:colOff>
      <xdr:row>56</xdr:row>
      <xdr:rowOff>0</xdr:rowOff>
    </xdr:from>
    <xdr:to>
      <xdr:col>13</xdr:col>
      <xdr:colOff>770100</xdr:colOff>
      <xdr:row>73</xdr:row>
      <xdr:rowOff>22500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27EB953-AA92-4D36-A97D-2E3D42EAD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99</xdr:row>
      <xdr:rowOff>0</xdr:rowOff>
    </xdr:from>
    <xdr:to>
      <xdr:col>3</xdr:col>
      <xdr:colOff>484350</xdr:colOff>
      <xdr:row>114</xdr:row>
      <xdr:rowOff>22500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E9BFF57-BBF7-42FC-93AB-18785B37D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28575</xdr:colOff>
      <xdr:row>99</xdr:row>
      <xdr:rowOff>0</xdr:rowOff>
    </xdr:from>
    <xdr:to>
      <xdr:col>8</xdr:col>
      <xdr:colOff>646275</xdr:colOff>
      <xdr:row>114</xdr:row>
      <xdr:rowOff>22500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515E0C3A-37D3-4325-B787-B529F1AD2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152400</xdr:colOff>
      <xdr:row>99</xdr:row>
      <xdr:rowOff>0</xdr:rowOff>
    </xdr:from>
    <xdr:to>
      <xdr:col>13</xdr:col>
      <xdr:colOff>770100</xdr:colOff>
      <xdr:row>114</xdr:row>
      <xdr:rowOff>22500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6149333E-18D3-4037-9448-48F6CAB5E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247649</xdr:colOff>
      <xdr:row>129</xdr:row>
      <xdr:rowOff>0</xdr:rowOff>
    </xdr:from>
    <xdr:to>
      <xdr:col>13</xdr:col>
      <xdr:colOff>762000</xdr:colOff>
      <xdr:row>144</xdr:row>
      <xdr:rowOff>22500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2414D2EE-41BD-4853-AA71-DD1F8C69E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247649</xdr:colOff>
      <xdr:row>153</xdr:row>
      <xdr:rowOff>0</xdr:rowOff>
    </xdr:from>
    <xdr:to>
      <xdr:col>13</xdr:col>
      <xdr:colOff>762000</xdr:colOff>
      <xdr:row>168</xdr:row>
      <xdr:rowOff>22500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8C1E589B-BABC-4F33-BEE5-8EF3A2E27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247649</xdr:colOff>
      <xdr:row>177</xdr:row>
      <xdr:rowOff>0</xdr:rowOff>
    </xdr:from>
    <xdr:to>
      <xdr:col>13</xdr:col>
      <xdr:colOff>762000</xdr:colOff>
      <xdr:row>192</xdr:row>
      <xdr:rowOff>22500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8A6238E8-0BE6-4CC5-83EA-C288D614F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1219200</xdr:colOff>
      <xdr:row>3</xdr:row>
      <xdr:rowOff>15751</xdr:rowOff>
    </xdr:to>
    <xdr:pic>
      <xdr:nvPicPr>
        <xdr:cNvPr id="2" name="Enerdata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5E377-28F5-4309-A125-E0981CC533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431" r="-11462"/>
        <a:stretch/>
      </xdr:blipFill>
      <xdr:spPr>
        <a:xfrm>
          <a:off x="247650" y="190500"/>
          <a:ext cx="1219200" cy="58725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247649</xdr:colOff>
      <xdr:row>43</xdr:row>
      <xdr:rowOff>0</xdr:rowOff>
    </xdr:from>
    <xdr:to>
      <xdr:col>13</xdr:col>
      <xdr:colOff>762000</xdr:colOff>
      <xdr:row>58</xdr:row>
      <xdr:rowOff>22500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A444372-B0C1-417A-AB85-018DE3DB8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3</xdr:col>
      <xdr:colOff>484350</xdr:colOff>
      <xdr:row>82</xdr:row>
      <xdr:rowOff>22500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DC757D1-E611-4BBE-8FB4-71478B965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66</xdr:row>
      <xdr:rowOff>0</xdr:rowOff>
    </xdr:from>
    <xdr:to>
      <xdr:col>8</xdr:col>
      <xdr:colOff>636750</xdr:colOff>
      <xdr:row>82</xdr:row>
      <xdr:rowOff>22500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441D600-E169-4B15-A448-07F522A3B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171450</xdr:colOff>
      <xdr:row>66</xdr:row>
      <xdr:rowOff>0</xdr:rowOff>
    </xdr:from>
    <xdr:to>
      <xdr:col>13</xdr:col>
      <xdr:colOff>789150</xdr:colOff>
      <xdr:row>82</xdr:row>
      <xdr:rowOff>22500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86568B74-5BBD-489B-9149-05F72AF01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484350</xdr:colOff>
      <xdr:row>130</xdr:row>
      <xdr:rowOff>22500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829C2AC-6106-4CED-AD3E-ADC41B692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114</xdr:row>
      <xdr:rowOff>0</xdr:rowOff>
    </xdr:from>
    <xdr:to>
      <xdr:col>8</xdr:col>
      <xdr:colOff>636750</xdr:colOff>
      <xdr:row>130</xdr:row>
      <xdr:rowOff>22500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59EC23E8-9AD5-46D2-95F9-D7C6ECB92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171450</xdr:colOff>
      <xdr:row>114</xdr:row>
      <xdr:rowOff>0</xdr:rowOff>
    </xdr:from>
    <xdr:to>
      <xdr:col>13</xdr:col>
      <xdr:colOff>789150</xdr:colOff>
      <xdr:row>130</xdr:row>
      <xdr:rowOff>22500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9356A79-FEA6-4090-903D-47EF9CFF6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15240</xdr:colOff>
      <xdr:row>7</xdr:row>
      <xdr:rowOff>0</xdr:rowOff>
    </xdr:from>
    <xdr:to>
      <xdr:col>8</xdr:col>
      <xdr:colOff>634845</xdr:colOff>
      <xdr:row>23</xdr:row>
      <xdr:rowOff>18690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CE93B80A-38D6-4AC1-9E34-8865CE738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167640</xdr:colOff>
      <xdr:row>7</xdr:row>
      <xdr:rowOff>0</xdr:rowOff>
    </xdr:from>
    <xdr:to>
      <xdr:col>13</xdr:col>
      <xdr:colOff>720570</xdr:colOff>
      <xdr:row>23</xdr:row>
      <xdr:rowOff>18690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1B957A65-9BB9-4CE4-AB74-B4379DD05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15240</xdr:colOff>
      <xdr:row>7</xdr:row>
      <xdr:rowOff>0</xdr:rowOff>
    </xdr:from>
    <xdr:to>
      <xdr:col>3</xdr:col>
      <xdr:colOff>512925</xdr:colOff>
      <xdr:row>23</xdr:row>
      <xdr:rowOff>18690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A62DF49E-DB3E-4FAD-9AE3-4407733BA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1219200</xdr:colOff>
      <xdr:row>3</xdr:row>
      <xdr:rowOff>15751</xdr:rowOff>
    </xdr:to>
    <xdr:pic>
      <xdr:nvPicPr>
        <xdr:cNvPr id="2" name="Enerdata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28CF10-68C4-4FD2-8B99-F5C5D0BF8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431" r="-11462"/>
        <a:stretch/>
      </xdr:blipFill>
      <xdr:spPr>
        <a:xfrm>
          <a:off x="247650" y="190500"/>
          <a:ext cx="1219200" cy="58725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247649</xdr:colOff>
      <xdr:row>7</xdr:row>
      <xdr:rowOff>0</xdr:rowOff>
    </xdr:from>
    <xdr:to>
      <xdr:col>13</xdr:col>
      <xdr:colOff>762000</xdr:colOff>
      <xdr:row>22</xdr:row>
      <xdr:rowOff>22500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7CB6C7D-F9C6-4800-B0B4-4805415B5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3</xdr:col>
      <xdr:colOff>484350</xdr:colOff>
      <xdr:row>46</xdr:row>
      <xdr:rowOff>22500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3ABADE2-9F9A-493A-8C46-C9C158B57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</xdr:colOff>
      <xdr:row>31</xdr:row>
      <xdr:rowOff>0</xdr:rowOff>
    </xdr:from>
    <xdr:to>
      <xdr:col>8</xdr:col>
      <xdr:colOff>646275</xdr:colOff>
      <xdr:row>46</xdr:row>
      <xdr:rowOff>22500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BD07FDC-32F0-4BD8-807E-9BF6411C7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152400</xdr:colOff>
      <xdr:row>31</xdr:row>
      <xdr:rowOff>0</xdr:rowOff>
    </xdr:from>
    <xdr:to>
      <xdr:col>14</xdr:col>
      <xdr:colOff>480</xdr:colOff>
      <xdr:row>46</xdr:row>
      <xdr:rowOff>22500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2B038EE-7825-4B63-838D-A44855540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1219200</xdr:colOff>
      <xdr:row>3</xdr:row>
      <xdr:rowOff>19561</xdr:rowOff>
    </xdr:to>
    <xdr:pic>
      <xdr:nvPicPr>
        <xdr:cNvPr id="2" name="Enerdata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C29792-AFB8-4030-9B91-F8E6F41869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431" r="-11462"/>
        <a:stretch/>
      </xdr:blipFill>
      <xdr:spPr>
        <a:xfrm>
          <a:off x="247650" y="190500"/>
          <a:ext cx="1219200" cy="59106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247649</xdr:colOff>
      <xdr:row>7</xdr:row>
      <xdr:rowOff>0</xdr:rowOff>
    </xdr:from>
    <xdr:to>
      <xdr:col>13</xdr:col>
      <xdr:colOff>762000</xdr:colOff>
      <xdr:row>22</xdr:row>
      <xdr:rowOff>22500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A3EAEC-5EAD-4BE4-AE82-FAD04BFDC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31</xdr:row>
      <xdr:rowOff>0</xdr:rowOff>
    </xdr:from>
    <xdr:to>
      <xdr:col>13</xdr:col>
      <xdr:colOff>762000</xdr:colOff>
      <xdr:row>46</xdr:row>
      <xdr:rowOff>22500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A557F18-35E1-4735-AA90-5E458FCE2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247649</xdr:colOff>
      <xdr:row>55</xdr:row>
      <xdr:rowOff>0</xdr:rowOff>
    </xdr:from>
    <xdr:to>
      <xdr:col>13</xdr:col>
      <xdr:colOff>762000</xdr:colOff>
      <xdr:row>70</xdr:row>
      <xdr:rowOff>22500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6E98BC9-E7F1-42A5-BE42-6096B19BF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1219200</xdr:colOff>
      <xdr:row>3</xdr:row>
      <xdr:rowOff>15751</xdr:rowOff>
    </xdr:to>
    <xdr:pic>
      <xdr:nvPicPr>
        <xdr:cNvPr id="2" name="Enerdata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DA48A-C6BB-47CA-BC55-D08DD4A05D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431" r="-11462"/>
        <a:stretch/>
      </xdr:blipFill>
      <xdr:spPr>
        <a:xfrm>
          <a:off x="247650" y="190500"/>
          <a:ext cx="1219200" cy="58725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247649</xdr:colOff>
      <xdr:row>9</xdr:row>
      <xdr:rowOff>0</xdr:rowOff>
    </xdr:from>
    <xdr:to>
      <xdr:col>13</xdr:col>
      <xdr:colOff>762000</xdr:colOff>
      <xdr:row>24</xdr:row>
      <xdr:rowOff>22500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2A5568-A519-4472-ABDC-AEEB83BF6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31</xdr:row>
      <xdr:rowOff>0</xdr:rowOff>
    </xdr:from>
    <xdr:to>
      <xdr:col>13</xdr:col>
      <xdr:colOff>762000</xdr:colOff>
      <xdr:row>46</xdr:row>
      <xdr:rowOff>22500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85F256E-A735-4934-AC7B-6CCA374D7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247649</xdr:colOff>
      <xdr:row>53</xdr:row>
      <xdr:rowOff>0</xdr:rowOff>
    </xdr:from>
    <xdr:to>
      <xdr:col>13</xdr:col>
      <xdr:colOff>762000</xdr:colOff>
      <xdr:row>68</xdr:row>
      <xdr:rowOff>22500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385C8B79-2E7F-42F7-8414-0502E1769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188278</xdr:colOff>
      <xdr:row>0</xdr:row>
      <xdr:rowOff>284994</xdr:rowOff>
    </xdr:from>
    <xdr:ext cx="1093320" cy="571500"/>
    <xdr:pic>
      <xdr:nvPicPr>
        <xdr:cNvPr id="2" name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C77CF8-B87D-4166-B0D9-E799919A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603" y="284994"/>
          <a:ext cx="1093320" cy="571500"/>
        </a:xfrm>
        <a:prstGeom prst="rect">
          <a:avLst/>
        </a:prstGeom>
      </xdr:spPr>
    </xdr:pic>
    <xdr:clientData/>
  </xdr:oneCellAnchor>
  <xdr:twoCellAnchor>
    <xdr:from>
      <xdr:col>1</xdr:col>
      <xdr:colOff>154729</xdr:colOff>
      <xdr:row>1</xdr:row>
      <xdr:rowOff>56727</xdr:rowOff>
    </xdr:from>
    <xdr:to>
      <xdr:col>2</xdr:col>
      <xdr:colOff>983615</xdr:colOff>
      <xdr:row>2</xdr:row>
      <xdr:rowOff>54399</xdr:rowOff>
    </xdr:to>
    <xdr:sp macro="" textlink="">
      <xdr:nvSpPr>
        <xdr:cNvPr id="3" name="ZoneText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24F24-F559-4464-8B24-805F29266749}"/>
            </a:ext>
          </a:extLst>
        </xdr:cNvPr>
        <xdr:cNvSpPr txBox="1"/>
      </xdr:nvSpPr>
      <xdr:spPr>
        <a:xfrm>
          <a:off x="469054" y="837777"/>
          <a:ext cx="1781386" cy="245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fr-FR" sz="9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www.enerdata.net</a:t>
          </a:r>
        </a:p>
      </xdr:txBody>
    </xdr:sp>
    <xdr:clientData/>
  </xdr:twoCellAnchor>
  <xdr:twoCellAnchor editAs="oneCell">
    <xdr:from>
      <xdr:col>4</xdr:col>
      <xdr:colOff>114300</xdr:colOff>
      <xdr:row>0</xdr:row>
      <xdr:rowOff>548640</xdr:rowOff>
    </xdr:from>
    <xdr:to>
      <xdr:col>5</xdr:col>
      <xdr:colOff>1183716</xdr:colOff>
      <xdr:row>1</xdr:row>
      <xdr:rowOff>98024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3F5CB-084E-4C3A-AFF5-D9AAAF117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548640"/>
          <a:ext cx="2021916" cy="330434"/>
        </a:xfrm>
        <a:prstGeom prst="rect">
          <a:avLst/>
        </a:prstGeom>
      </xdr:spPr>
    </xdr:pic>
    <xdr:clientData/>
  </xdr:twoCellAnchor>
  <xdr:twoCellAnchor editAs="oneCell">
    <xdr:from>
      <xdr:col>8</xdr:col>
      <xdr:colOff>453390</xdr:colOff>
      <xdr:row>0</xdr:row>
      <xdr:rowOff>542925</xdr:rowOff>
    </xdr:from>
    <xdr:to>
      <xdr:col>10</xdr:col>
      <xdr:colOff>361617</xdr:colOff>
      <xdr:row>1</xdr:row>
      <xdr:rowOff>91790</xdr:rowOff>
    </xdr:to>
    <xdr:pic>
      <xdr:nvPicPr>
        <xdr:cNvPr id="5" name="Imag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D51392-34F6-40D3-86BA-0838D0F7C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315" y="542925"/>
          <a:ext cx="1575102" cy="32991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228601</xdr:colOff>
      <xdr:row>0</xdr:row>
      <xdr:rowOff>541020</xdr:rowOff>
    </xdr:from>
    <xdr:to>
      <xdr:col>8</xdr:col>
      <xdr:colOff>363856</xdr:colOff>
      <xdr:row>1</xdr:row>
      <xdr:rowOff>87500</xdr:rowOff>
    </xdr:to>
    <xdr:pic>
      <xdr:nvPicPr>
        <xdr:cNvPr id="6" name="Imag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61D8BD-E534-479E-850F-461247E6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2126" y="541020"/>
          <a:ext cx="1811655" cy="327530"/>
        </a:xfrm>
        <a:prstGeom prst="rect">
          <a:avLst/>
        </a:prstGeom>
      </xdr:spPr>
    </xdr:pic>
    <xdr:clientData/>
  </xdr:twoCellAnchor>
  <xdr:twoCellAnchor editAs="oneCell">
    <xdr:from>
      <xdr:col>5</xdr:col>
      <xdr:colOff>1263015</xdr:colOff>
      <xdr:row>0</xdr:row>
      <xdr:rowOff>548640</xdr:rowOff>
    </xdr:from>
    <xdr:to>
      <xdr:col>7</xdr:col>
      <xdr:colOff>139065</xdr:colOff>
      <xdr:row>1</xdr:row>
      <xdr:rowOff>94989</xdr:rowOff>
    </xdr:to>
    <xdr:pic>
      <xdr:nvPicPr>
        <xdr:cNvPr id="7" name="Imag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32755F8-09DD-48D1-90AC-3D4F11050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740" y="548640"/>
          <a:ext cx="2228850" cy="327399"/>
        </a:xfrm>
        <a:prstGeom prst="rect">
          <a:avLst/>
        </a:prstGeom>
      </xdr:spPr>
    </xdr:pic>
    <xdr:clientData/>
  </xdr:twoCellAnchor>
  <xdr:oneCellAnchor>
    <xdr:from>
      <xdr:col>1</xdr:col>
      <xdr:colOff>188278</xdr:colOff>
      <xdr:row>0</xdr:row>
      <xdr:rowOff>284994</xdr:rowOff>
    </xdr:from>
    <xdr:ext cx="1093320" cy="571500"/>
    <xdr:pic>
      <xdr:nvPicPr>
        <xdr:cNvPr id="8" name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44D3F6-06B8-4B39-8552-28C6DC972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603" y="284994"/>
          <a:ext cx="1093320" cy="571500"/>
        </a:xfrm>
        <a:prstGeom prst="rect">
          <a:avLst/>
        </a:prstGeom>
      </xdr:spPr>
    </xdr:pic>
    <xdr:clientData/>
  </xdr:oneCellAnchor>
  <xdr:twoCellAnchor>
    <xdr:from>
      <xdr:col>1</xdr:col>
      <xdr:colOff>154729</xdr:colOff>
      <xdr:row>1</xdr:row>
      <xdr:rowOff>56727</xdr:rowOff>
    </xdr:from>
    <xdr:to>
      <xdr:col>2</xdr:col>
      <xdr:colOff>983615</xdr:colOff>
      <xdr:row>2</xdr:row>
      <xdr:rowOff>54399</xdr:rowOff>
    </xdr:to>
    <xdr:sp macro="" textlink="">
      <xdr:nvSpPr>
        <xdr:cNvPr id="9" name="ZoneText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60EF4E-CA2D-4F6E-8269-57D21E4ADEF2}"/>
            </a:ext>
          </a:extLst>
        </xdr:cNvPr>
        <xdr:cNvSpPr txBox="1"/>
      </xdr:nvSpPr>
      <xdr:spPr>
        <a:xfrm>
          <a:off x="469054" y="837777"/>
          <a:ext cx="1781386" cy="245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fr-FR" sz="9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www.enerdata.net</a:t>
          </a:r>
        </a:p>
      </xdr:txBody>
    </xdr:sp>
    <xdr:clientData/>
  </xdr:twoCellAnchor>
  <xdr:twoCellAnchor editAs="oneCell">
    <xdr:from>
      <xdr:col>4</xdr:col>
      <xdr:colOff>114300</xdr:colOff>
      <xdr:row>0</xdr:row>
      <xdr:rowOff>548640</xdr:rowOff>
    </xdr:from>
    <xdr:to>
      <xdr:col>5</xdr:col>
      <xdr:colOff>1183716</xdr:colOff>
      <xdr:row>1</xdr:row>
      <xdr:rowOff>98024</xdr:rowOff>
    </xdr:to>
    <xdr:pic>
      <xdr:nvPicPr>
        <xdr:cNvPr id="10" name="Imag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00E169-A210-4040-8B4F-381AD4F24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548640"/>
          <a:ext cx="2021916" cy="330434"/>
        </a:xfrm>
        <a:prstGeom prst="rect">
          <a:avLst/>
        </a:prstGeom>
      </xdr:spPr>
    </xdr:pic>
    <xdr:clientData/>
  </xdr:twoCellAnchor>
  <xdr:twoCellAnchor editAs="oneCell">
    <xdr:from>
      <xdr:col>8</xdr:col>
      <xdr:colOff>453390</xdr:colOff>
      <xdr:row>0</xdr:row>
      <xdr:rowOff>542925</xdr:rowOff>
    </xdr:from>
    <xdr:to>
      <xdr:col>10</xdr:col>
      <xdr:colOff>361617</xdr:colOff>
      <xdr:row>1</xdr:row>
      <xdr:rowOff>91790</xdr:rowOff>
    </xdr:to>
    <xdr:pic>
      <xdr:nvPicPr>
        <xdr:cNvPr id="11" name="Imag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2D2DC3-7B65-417A-8E6A-03284143D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315" y="542925"/>
          <a:ext cx="1575102" cy="32991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228601</xdr:colOff>
      <xdr:row>0</xdr:row>
      <xdr:rowOff>541020</xdr:rowOff>
    </xdr:from>
    <xdr:to>
      <xdr:col>8</xdr:col>
      <xdr:colOff>363856</xdr:colOff>
      <xdr:row>1</xdr:row>
      <xdr:rowOff>87500</xdr:rowOff>
    </xdr:to>
    <xdr:pic>
      <xdr:nvPicPr>
        <xdr:cNvPr id="12" name="Image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69D768-0D0C-45E1-B7C8-67DDC55AF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2126" y="541020"/>
          <a:ext cx="1811655" cy="327530"/>
        </a:xfrm>
        <a:prstGeom prst="rect">
          <a:avLst/>
        </a:prstGeom>
      </xdr:spPr>
    </xdr:pic>
    <xdr:clientData/>
  </xdr:twoCellAnchor>
  <xdr:twoCellAnchor editAs="oneCell">
    <xdr:from>
      <xdr:col>5</xdr:col>
      <xdr:colOff>1263015</xdr:colOff>
      <xdr:row>0</xdr:row>
      <xdr:rowOff>548640</xdr:rowOff>
    </xdr:from>
    <xdr:to>
      <xdr:col>7</xdr:col>
      <xdr:colOff>139065</xdr:colOff>
      <xdr:row>1</xdr:row>
      <xdr:rowOff>94989</xdr:rowOff>
    </xdr:to>
    <xdr:pic>
      <xdr:nvPicPr>
        <xdr:cNvPr id="13" name="Image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DF383EF-2C28-40F5-BAC0-E08B3F42A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740" y="548640"/>
          <a:ext cx="2228850" cy="32739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333373</xdr:colOff>
      <xdr:row>7</xdr:row>
      <xdr:rowOff>34290</xdr:rowOff>
    </xdr:from>
    <xdr:to>
      <xdr:col>2</xdr:col>
      <xdr:colOff>1620883</xdr:colOff>
      <xdr:row>9</xdr:row>
      <xdr:rowOff>9386</xdr:rowOff>
    </xdr:to>
    <xdr:pic>
      <xdr:nvPicPr>
        <xdr:cNvPr id="14" name="Image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CC3AD2A-1311-4B8D-906C-0E35968B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7698" y="2139315"/>
          <a:ext cx="2240010" cy="1746746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10</xdr:row>
      <xdr:rowOff>85725</xdr:rowOff>
    </xdr:from>
    <xdr:to>
      <xdr:col>2</xdr:col>
      <xdr:colOff>1601835</xdr:colOff>
      <xdr:row>12</xdr:row>
      <xdr:rowOff>34784</xdr:rowOff>
    </xdr:to>
    <xdr:pic>
      <xdr:nvPicPr>
        <xdr:cNvPr id="15" name="Image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117F75F-F1CC-4C73-892A-6E742342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8650" y="415290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16</xdr:row>
      <xdr:rowOff>9525</xdr:rowOff>
    </xdr:from>
    <xdr:to>
      <xdr:col>2</xdr:col>
      <xdr:colOff>1620885</xdr:colOff>
      <xdr:row>17</xdr:row>
      <xdr:rowOff>844409</xdr:rowOff>
    </xdr:to>
    <xdr:pic>
      <xdr:nvPicPr>
        <xdr:cNvPr id="16" name="Image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FCE2605-F5AD-400A-BCB6-370A880AC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47700" y="700087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18</xdr:row>
      <xdr:rowOff>171450</xdr:rowOff>
    </xdr:from>
    <xdr:to>
      <xdr:col>2</xdr:col>
      <xdr:colOff>1611360</xdr:colOff>
      <xdr:row>20</xdr:row>
      <xdr:rowOff>815834</xdr:rowOff>
    </xdr:to>
    <xdr:pic>
      <xdr:nvPicPr>
        <xdr:cNvPr id="17" name="Image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4EB3FED-D238-44DF-8F7C-42AD961DC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8175" y="893445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22</xdr:row>
      <xdr:rowOff>19050</xdr:rowOff>
    </xdr:from>
    <xdr:to>
      <xdr:col>2</xdr:col>
      <xdr:colOff>1592310</xdr:colOff>
      <xdr:row>23</xdr:row>
      <xdr:rowOff>853934</xdr:rowOff>
    </xdr:to>
    <xdr:pic>
      <xdr:nvPicPr>
        <xdr:cNvPr id="18" name="Image 1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DB1192F-0FEB-4EB2-A38F-BA71801C1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9125" y="1093470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24</xdr:row>
      <xdr:rowOff>171451</xdr:rowOff>
    </xdr:from>
    <xdr:to>
      <xdr:col>2</xdr:col>
      <xdr:colOff>1582785</xdr:colOff>
      <xdr:row>26</xdr:row>
      <xdr:rowOff>817983</xdr:rowOff>
    </xdr:to>
    <xdr:pic>
      <xdr:nvPicPr>
        <xdr:cNvPr id="19" name="Image 1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2484935-BDEE-474B-938C-DBEB7904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600" y="12858751"/>
          <a:ext cx="2240010" cy="17228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28</xdr:row>
      <xdr:rowOff>9525</xdr:rowOff>
    </xdr:from>
    <xdr:to>
      <xdr:col>2</xdr:col>
      <xdr:colOff>1573260</xdr:colOff>
      <xdr:row>29</xdr:row>
      <xdr:rowOff>844409</xdr:rowOff>
    </xdr:to>
    <xdr:pic>
      <xdr:nvPicPr>
        <xdr:cNvPr id="20" name="Image 1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66C6BE3-AEB8-4FAF-A255-46EB767D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0075" y="1484947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33</xdr:row>
      <xdr:rowOff>0</xdr:rowOff>
    </xdr:from>
    <xdr:to>
      <xdr:col>2</xdr:col>
      <xdr:colOff>1639935</xdr:colOff>
      <xdr:row>34</xdr:row>
      <xdr:rowOff>834884</xdr:rowOff>
    </xdr:to>
    <xdr:pic>
      <xdr:nvPicPr>
        <xdr:cNvPr id="21" name="Image 2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EA90B06E-C7EE-4FF4-94D8-2E53A472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0" y="1757362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35</xdr:row>
      <xdr:rowOff>180975</xdr:rowOff>
    </xdr:from>
    <xdr:to>
      <xdr:col>2</xdr:col>
      <xdr:colOff>1630410</xdr:colOff>
      <xdr:row>37</xdr:row>
      <xdr:rowOff>825359</xdr:rowOff>
    </xdr:to>
    <xdr:pic>
      <xdr:nvPicPr>
        <xdr:cNvPr id="22" name="Image 2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9C579B6F-56CD-4F76-A027-5FC8FFC4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57225" y="1952625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39</xdr:row>
      <xdr:rowOff>47625</xdr:rowOff>
    </xdr:from>
    <xdr:to>
      <xdr:col>2</xdr:col>
      <xdr:colOff>1601835</xdr:colOff>
      <xdr:row>40</xdr:row>
      <xdr:rowOff>882509</xdr:rowOff>
    </xdr:to>
    <xdr:pic>
      <xdr:nvPicPr>
        <xdr:cNvPr id="23" name="Image 2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787F892-98DD-476F-9160-8B31461D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28650" y="2154555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44</xdr:row>
      <xdr:rowOff>0</xdr:rowOff>
    </xdr:from>
    <xdr:to>
      <xdr:col>2</xdr:col>
      <xdr:colOff>1639935</xdr:colOff>
      <xdr:row>45</xdr:row>
      <xdr:rowOff>834884</xdr:rowOff>
    </xdr:to>
    <xdr:pic>
      <xdr:nvPicPr>
        <xdr:cNvPr id="24" name="Image 23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531472B-44F4-4476-B66A-AF9C80583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66750" y="2423160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46</xdr:row>
      <xdr:rowOff>180975</xdr:rowOff>
    </xdr:from>
    <xdr:to>
      <xdr:col>2</xdr:col>
      <xdr:colOff>1630410</xdr:colOff>
      <xdr:row>48</xdr:row>
      <xdr:rowOff>825359</xdr:rowOff>
    </xdr:to>
    <xdr:pic>
      <xdr:nvPicPr>
        <xdr:cNvPr id="25" name="Image 24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27813A1-60AB-42FB-A277-DD6D6341E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57225" y="2618422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49</xdr:row>
      <xdr:rowOff>161925</xdr:rowOff>
    </xdr:from>
    <xdr:to>
      <xdr:col>2</xdr:col>
      <xdr:colOff>1620885</xdr:colOff>
      <xdr:row>51</xdr:row>
      <xdr:rowOff>806309</xdr:rowOff>
    </xdr:to>
    <xdr:pic>
      <xdr:nvPicPr>
        <xdr:cNvPr id="26" name="Image 25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3A19BB7-FB54-469D-8446-F7190F546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7700" y="2812732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53</xdr:row>
      <xdr:rowOff>0</xdr:rowOff>
    </xdr:from>
    <xdr:to>
      <xdr:col>2</xdr:col>
      <xdr:colOff>1592310</xdr:colOff>
      <xdr:row>54</xdr:row>
      <xdr:rowOff>834884</xdr:rowOff>
    </xdr:to>
    <xdr:pic>
      <xdr:nvPicPr>
        <xdr:cNvPr id="27" name="Image 26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37C5FBC-CD39-4DB8-A859-448AEA03F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19125" y="30118050"/>
          <a:ext cx="2240010" cy="17207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lf\Downloads\Enerdata_Energy_Projections_AR.xlsx" TargetMode="External"/><Relationship Id="rId1" Type="http://schemas.openxmlformats.org/officeDocument/2006/relationships/externalLinkPath" Target="Enerdata_Energy_Projections_A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lf\Downloads\Enerdata_Energy_Projections_MY.xlsx" TargetMode="External"/><Relationship Id="rId1" Type="http://schemas.openxmlformats.org/officeDocument/2006/relationships/externalLinkPath" Target="Enerdata_Energy_Projections_M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lf\Downloads\Enerdata_Energy_Projections_ES.xlsx" TargetMode="External"/><Relationship Id="rId1" Type="http://schemas.openxmlformats.org/officeDocument/2006/relationships/externalLinkPath" Target="Enerdata_Energy_Projections_E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lf\Downloads\Enerdata_Energy_Projections_CN.xlsx" TargetMode="External"/><Relationship Id="rId1" Type="http://schemas.openxmlformats.org/officeDocument/2006/relationships/externalLinkPath" Target="Enerdata_Energy_Projections_CN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lf\Downloads\Enerdata_Energy_Projections_CA.xlsx" TargetMode="External"/><Relationship Id="rId1" Type="http://schemas.openxmlformats.org/officeDocument/2006/relationships/externalLinkPath" Target="Enerdata_Energy_Projections_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Intro"/>
      <sheetName val="Demand"/>
      <sheetName val="Electricity"/>
      <sheetName val="Renewables"/>
      <sheetName val="Emissions"/>
      <sheetName val="Macro drivers"/>
      <sheetName val="Services"/>
    </sheetNames>
    <sheetDataSet>
      <sheetData sheetId="0">
        <row r="1">
          <cell r="D1" t="str">
            <v>date</v>
          </cell>
        </row>
        <row r="2">
          <cell r="A2" t="str">
            <v>Argentina</v>
          </cell>
          <cell r="D2" t="str">
            <v>06-2025</v>
          </cell>
        </row>
        <row r="5">
          <cell r="B5" t="str">
            <v>Unit</v>
          </cell>
          <cell r="C5" t="str">
            <v>Scenario</v>
          </cell>
          <cell r="D5" t="str">
            <v>Unique Code</v>
          </cell>
          <cell r="E5">
            <v>2000</v>
          </cell>
          <cell r="F5">
            <v>2001</v>
          </cell>
          <cell r="G5">
            <v>2002</v>
          </cell>
          <cell r="H5">
            <v>2003</v>
          </cell>
          <cell r="I5">
            <v>2004</v>
          </cell>
          <cell r="J5">
            <v>2005</v>
          </cell>
          <cell r="K5">
            <v>2006</v>
          </cell>
          <cell r="L5">
            <v>2007</v>
          </cell>
          <cell r="M5">
            <v>2008</v>
          </cell>
          <cell r="N5">
            <v>2009</v>
          </cell>
          <cell r="O5">
            <v>2010</v>
          </cell>
          <cell r="P5">
            <v>2011</v>
          </cell>
          <cell r="Q5">
            <v>2012</v>
          </cell>
          <cell r="R5">
            <v>2013</v>
          </cell>
          <cell r="S5">
            <v>2014</v>
          </cell>
          <cell r="T5">
            <v>2015</v>
          </cell>
          <cell r="U5">
            <v>2016</v>
          </cell>
          <cell r="V5">
            <v>2017</v>
          </cell>
          <cell r="W5">
            <v>2018</v>
          </cell>
          <cell r="X5">
            <v>2019</v>
          </cell>
          <cell r="Y5">
            <v>2020</v>
          </cell>
          <cell r="Z5">
            <v>2021</v>
          </cell>
          <cell r="AA5">
            <v>2022</v>
          </cell>
          <cell r="AB5">
            <v>2023</v>
          </cell>
          <cell r="AC5">
            <v>2024</v>
          </cell>
          <cell r="AD5">
            <v>2025</v>
          </cell>
          <cell r="AE5">
            <v>2026</v>
          </cell>
          <cell r="AF5">
            <v>2027</v>
          </cell>
          <cell r="AG5">
            <v>2028</v>
          </cell>
          <cell r="AH5">
            <v>2029</v>
          </cell>
          <cell r="AI5">
            <v>2030</v>
          </cell>
          <cell r="AJ5">
            <v>2031</v>
          </cell>
          <cell r="AK5">
            <v>2032</v>
          </cell>
          <cell r="AL5">
            <v>2033</v>
          </cell>
          <cell r="AM5">
            <v>2034</v>
          </cell>
          <cell r="AN5">
            <v>2035</v>
          </cell>
          <cell r="AO5">
            <v>2036</v>
          </cell>
          <cell r="AP5">
            <v>2037</v>
          </cell>
          <cell r="AQ5">
            <v>2038</v>
          </cell>
          <cell r="AR5">
            <v>2039</v>
          </cell>
          <cell r="AS5">
            <v>2040</v>
          </cell>
          <cell r="AT5">
            <v>2041</v>
          </cell>
          <cell r="AU5">
            <v>2042</v>
          </cell>
          <cell r="AV5">
            <v>2043</v>
          </cell>
          <cell r="AW5">
            <v>2044</v>
          </cell>
          <cell r="AX5">
            <v>2045</v>
          </cell>
          <cell r="AY5">
            <v>2046</v>
          </cell>
          <cell r="AZ5">
            <v>2047</v>
          </cell>
          <cell r="BA5">
            <v>2048</v>
          </cell>
          <cell r="BB5">
            <v>2049</v>
          </cell>
          <cell r="BC5">
            <v>2050</v>
          </cell>
        </row>
        <row r="6">
          <cell r="A6" t="str">
            <v>PETOT WEO[ALLC]</v>
          </cell>
          <cell r="B6" t="str">
            <v>ktoe</v>
          </cell>
          <cell r="C6" t="str">
            <v>EnerBase</v>
          </cell>
          <cell r="D6" t="str">
            <v>PETOT WEO[ALLC]_ktepS3</v>
          </cell>
          <cell r="E6">
            <v>64474.95</v>
          </cell>
          <cell r="F6">
            <v>61015.24</v>
          </cell>
          <cell r="G6">
            <v>56931</v>
          </cell>
          <cell r="H6">
            <v>61979.18</v>
          </cell>
          <cell r="I6">
            <v>70618.69</v>
          </cell>
          <cell r="J6">
            <v>72280.820000000007</v>
          </cell>
          <cell r="K6">
            <v>77321.100000000006</v>
          </cell>
          <cell r="L6">
            <v>76458.3</v>
          </cell>
          <cell r="M6">
            <v>80919.839999999997</v>
          </cell>
          <cell r="N6">
            <v>79120.77</v>
          </cell>
          <cell r="O6">
            <v>81265.38</v>
          </cell>
          <cell r="P6">
            <v>83133.34</v>
          </cell>
          <cell r="Q6">
            <v>83738.02</v>
          </cell>
          <cell r="R6">
            <v>85453.14</v>
          </cell>
          <cell r="S6">
            <v>86975.6</v>
          </cell>
          <cell r="T6">
            <v>87588.1</v>
          </cell>
          <cell r="U6">
            <v>88623.13</v>
          </cell>
          <cell r="V6">
            <v>87667.520000000004</v>
          </cell>
          <cell r="W6">
            <v>84833.16</v>
          </cell>
          <cell r="X6">
            <v>84454.63</v>
          </cell>
          <cell r="Y6">
            <v>77058.37</v>
          </cell>
          <cell r="Z6">
            <v>87565.48</v>
          </cell>
          <cell r="AA6">
            <v>85863.27</v>
          </cell>
          <cell r="AB6">
            <v>82732.62</v>
          </cell>
          <cell r="AC6">
            <v>79354.2</v>
          </cell>
          <cell r="AD6">
            <v>82841.77</v>
          </cell>
          <cell r="AE6">
            <v>86466.77</v>
          </cell>
          <cell r="AF6">
            <v>89769.45</v>
          </cell>
          <cell r="AG6">
            <v>92479.05</v>
          </cell>
          <cell r="AH6">
            <v>94294.58</v>
          </cell>
          <cell r="AI6">
            <v>95357.19</v>
          </cell>
          <cell r="AJ6">
            <v>96128.77</v>
          </cell>
          <cell r="AK6">
            <v>96896.23</v>
          </cell>
          <cell r="AL6">
            <v>97647.53</v>
          </cell>
          <cell r="AM6">
            <v>98580.85</v>
          </cell>
          <cell r="AN6">
            <v>99523.88</v>
          </cell>
          <cell r="AO6">
            <v>100462.11</v>
          </cell>
          <cell r="AP6">
            <v>101394.14</v>
          </cell>
          <cell r="AQ6">
            <v>102347.55</v>
          </cell>
          <cell r="AR6">
            <v>103334.88</v>
          </cell>
          <cell r="AS6">
            <v>104361.11</v>
          </cell>
          <cell r="AT6">
            <v>105236.84</v>
          </cell>
          <cell r="AU6">
            <v>106088.84</v>
          </cell>
          <cell r="AV6">
            <v>106927.2</v>
          </cell>
          <cell r="AW6">
            <v>107742.36</v>
          </cell>
          <cell r="AX6">
            <v>108522.38</v>
          </cell>
          <cell r="AY6">
            <v>109323.24</v>
          </cell>
          <cell r="AZ6">
            <v>110102.94</v>
          </cell>
          <cell r="BA6">
            <v>110864.88</v>
          </cell>
          <cell r="BB6">
            <v>111588.74</v>
          </cell>
          <cell r="BC6">
            <v>112287.33</v>
          </cell>
        </row>
        <row r="7">
          <cell r="A7" t="str">
            <v>PETOT WEO[ALLC]</v>
          </cell>
          <cell r="B7" t="str">
            <v>ktoe</v>
          </cell>
          <cell r="C7" t="str">
            <v>EnerBlue</v>
          </cell>
          <cell r="D7" t="str">
            <v>PETOT WEO[ALLC]_ktepS1</v>
          </cell>
          <cell r="E7">
            <v>64474.95</v>
          </cell>
          <cell r="F7">
            <v>61015.24</v>
          </cell>
          <cell r="G7">
            <v>56931</v>
          </cell>
          <cell r="H7">
            <v>61979.18</v>
          </cell>
          <cell r="I7">
            <v>70618.69</v>
          </cell>
          <cell r="J7">
            <v>72280.820000000007</v>
          </cell>
          <cell r="K7">
            <v>77321.100000000006</v>
          </cell>
          <cell r="L7">
            <v>76458.3</v>
          </cell>
          <cell r="M7">
            <v>80919.839999999997</v>
          </cell>
          <cell r="N7">
            <v>79120.77</v>
          </cell>
          <cell r="O7">
            <v>81265.38</v>
          </cell>
          <cell r="P7">
            <v>83133.34</v>
          </cell>
          <cell r="Q7">
            <v>83738.02</v>
          </cell>
          <cell r="R7">
            <v>85453.14</v>
          </cell>
          <cell r="S7">
            <v>86975.6</v>
          </cell>
          <cell r="T7">
            <v>87588.1</v>
          </cell>
          <cell r="U7">
            <v>88623.13</v>
          </cell>
          <cell r="V7">
            <v>87667.520000000004</v>
          </cell>
          <cell r="W7">
            <v>84833.16</v>
          </cell>
          <cell r="X7">
            <v>84454.63</v>
          </cell>
          <cell r="Y7">
            <v>77058.37</v>
          </cell>
          <cell r="Z7">
            <v>87565.48</v>
          </cell>
          <cell r="AA7">
            <v>85863.27</v>
          </cell>
          <cell r="AB7">
            <v>82732.62</v>
          </cell>
          <cell r="AC7">
            <v>79072.03</v>
          </cell>
          <cell r="AD7">
            <v>81480.86</v>
          </cell>
          <cell r="AE7">
            <v>84303.48</v>
          </cell>
          <cell r="AF7">
            <v>87165.59</v>
          </cell>
          <cell r="AG7">
            <v>88818.65</v>
          </cell>
          <cell r="AH7">
            <v>89382.77</v>
          </cell>
          <cell r="AI7">
            <v>89058.68</v>
          </cell>
          <cell r="AJ7">
            <v>88415.43</v>
          </cell>
          <cell r="AK7">
            <v>87783.66</v>
          </cell>
          <cell r="AL7">
            <v>87292.78</v>
          </cell>
          <cell r="AM7">
            <v>87055.14</v>
          </cell>
          <cell r="AN7">
            <v>86892.1</v>
          </cell>
          <cell r="AO7">
            <v>86703.13</v>
          </cell>
          <cell r="AP7">
            <v>86524.12</v>
          </cell>
          <cell r="AQ7">
            <v>86357.42</v>
          </cell>
          <cell r="AR7">
            <v>86247.98</v>
          </cell>
          <cell r="AS7">
            <v>86207.1</v>
          </cell>
          <cell r="AT7">
            <v>86027.83</v>
          </cell>
          <cell r="AU7">
            <v>85848.97</v>
          </cell>
          <cell r="AV7">
            <v>85674.7</v>
          </cell>
          <cell r="AW7">
            <v>85487.99</v>
          </cell>
          <cell r="AX7">
            <v>85315.93</v>
          </cell>
          <cell r="AY7">
            <v>85172.95</v>
          </cell>
          <cell r="AZ7">
            <v>85043.839999999997</v>
          </cell>
          <cell r="BA7">
            <v>84701.48</v>
          </cell>
          <cell r="BB7">
            <v>84163.33</v>
          </cell>
          <cell r="BC7">
            <v>83413.460000000006</v>
          </cell>
        </row>
        <row r="8">
          <cell r="A8" t="str">
            <v>PETOT WEO[ALLC]</v>
          </cell>
          <cell r="B8" t="str">
            <v>ktoe</v>
          </cell>
          <cell r="C8" t="str">
            <v>EnerGreen</v>
          </cell>
          <cell r="D8" t="str">
            <v>PETOT WEO[ALLC]_ktepS2</v>
          </cell>
          <cell r="E8">
            <v>64474.95</v>
          </cell>
          <cell r="F8">
            <v>61015.24</v>
          </cell>
          <cell r="G8">
            <v>56931</v>
          </cell>
          <cell r="H8">
            <v>61979.18</v>
          </cell>
          <cell r="I8">
            <v>70618.69</v>
          </cell>
          <cell r="J8">
            <v>72280.820000000007</v>
          </cell>
          <cell r="K8">
            <v>77321.100000000006</v>
          </cell>
          <cell r="L8">
            <v>76458.3</v>
          </cell>
          <cell r="M8">
            <v>80919.839999999997</v>
          </cell>
          <cell r="N8">
            <v>79120.77</v>
          </cell>
          <cell r="O8">
            <v>81265.38</v>
          </cell>
          <cell r="P8">
            <v>83133.34</v>
          </cell>
          <cell r="Q8">
            <v>83738.02</v>
          </cell>
          <cell r="R8">
            <v>85453.14</v>
          </cell>
          <cell r="S8">
            <v>86975.6</v>
          </cell>
          <cell r="T8">
            <v>87588.1</v>
          </cell>
          <cell r="U8">
            <v>88623.13</v>
          </cell>
          <cell r="V8">
            <v>87667.520000000004</v>
          </cell>
          <cell r="W8">
            <v>84833.16</v>
          </cell>
          <cell r="X8">
            <v>84454.63</v>
          </cell>
          <cell r="Y8">
            <v>77058.37</v>
          </cell>
          <cell r="Z8">
            <v>87565.48</v>
          </cell>
          <cell r="AA8">
            <v>85863.27</v>
          </cell>
          <cell r="AB8">
            <v>82732.62</v>
          </cell>
          <cell r="AC8">
            <v>79034.61</v>
          </cell>
          <cell r="AD8">
            <v>80810.5</v>
          </cell>
          <cell r="AE8">
            <v>83107.850000000006</v>
          </cell>
          <cell r="AF8">
            <v>84511.99</v>
          </cell>
          <cell r="AG8">
            <v>84690.57</v>
          </cell>
          <cell r="AH8">
            <v>83654.23</v>
          </cell>
          <cell r="AI8">
            <v>81874.77</v>
          </cell>
          <cell r="AJ8">
            <v>79962.47</v>
          </cell>
          <cell r="AK8">
            <v>78147.8</v>
          </cell>
          <cell r="AL8">
            <v>76539.89</v>
          </cell>
          <cell r="AM8">
            <v>75296.59</v>
          </cell>
          <cell r="AN8">
            <v>74213.34</v>
          </cell>
          <cell r="AO8">
            <v>73209.55</v>
          </cell>
          <cell r="AP8">
            <v>72306.34</v>
          </cell>
          <cell r="AQ8">
            <v>71435.91</v>
          </cell>
          <cell r="AR8">
            <v>70673.13</v>
          </cell>
          <cell r="AS8">
            <v>70034.880000000005</v>
          </cell>
          <cell r="AT8">
            <v>69495.100000000006</v>
          </cell>
          <cell r="AU8">
            <v>69010.009999999995</v>
          </cell>
          <cell r="AV8">
            <v>68050.91</v>
          </cell>
          <cell r="AW8">
            <v>66825.399999999994</v>
          </cell>
          <cell r="AX8">
            <v>65495.37</v>
          </cell>
          <cell r="AY8">
            <v>64273.01</v>
          </cell>
          <cell r="AZ8">
            <v>63152.38</v>
          </cell>
          <cell r="BA8">
            <v>62482.51</v>
          </cell>
          <cell r="BB8">
            <v>62064.95</v>
          </cell>
          <cell r="BC8">
            <v>61857.07</v>
          </cell>
        </row>
        <row r="9">
          <cell r="A9" t="str">
            <v>FCTOTAL[ALLC]</v>
          </cell>
          <cell r="B9" t="str">
            <v>ktoe</v>
          </cell>
          <cell r="C9" t="str">
            <v>EnerBase</v>
          </cell>
          <cell r="D9" t="str">
            <v>FCTOTAL[ALLC]_ktepS3</v>
          </cell>
          <cell r="E9">
            <v>44743.55</v>
          </cell>
          <cell r="F9">
            <v>41861.519999999997</v>
          </cell>
          <cell r="G9">
            <v>39780.339999999997</v>
          </cell>
          <cell r="H9">
            <v>42615.81</v>
          </cell>
          <cell r="I9">
            <v>45207.199999999997</v>
          </cell>
          <cell r="J9">
            <v>47877.31</v>
          </cell>
          <cell r="K9">
            <v>50655.09</v>
          </cell>
          <cell r="L9">
            <v>50238.11</v>
          </cell>
          <cell r="M9">
            <v>52566.98</v>
          </cell>
          <cell r="N9">
            <v>49829.17</v>
          </cell>
          <cell r="O9">
            <v>52656.24</v>
          </cell>
          <cell r="P9">
            <v>54508.98</v>
          </cell>
          <cell r="Q9">
            <v>55667.24</v>
          </cell>
          <cell r="R9">
            <v>57718.61</v>
          </cell>
          <cell r="S9">
            <v>57982.400000000001</v>
          </cell>
          <cell r="T9">
            <v>59136.61</v>
          </cell>
          <cell r="U9">
            <v>58209.29</v>
          </cell>
          <cell r="V9">
            <v>58599.77</v>
          </cell>
          <cell r="W9">
            <v>56781.32</v>
          </cell>
          <cell r="X9">
            <v>55837.7</v>
          </cell>
          <cell r="Y9">
            <v>52181.42</v>
          </cell>
          <cell r="Z9">
            <v>56626.92</v>
          </cell>
          <cell r="AA9">
            <v>55745.26</v>
          </cell>
          <cell r="AB9">
            <v>55943.95</v>
          </cell>
          <cell r="AC9">
            <v>54934.07</v>
          </cell>
          <cell r="AD9">
            <v>56958.73</v>
          </cell>
          <cell r="AE9">
            <v>59055.23</v>
          </cell>
          <cell r="AF9">
            <v>61002.55</v>
          </cell>
          <cell r="AG9">
            <v>62630.32</v>
          </cell>
          <cell r="AH9">
            <v>63855.199999999997</v>
          </cell>
          <cell r="AI9">
            <v>64700.85</v>
          </cell>
          <cell r="AJ9">
            <v>65482.06</v>
          </cell>
          <cell r="AK9">
            <v>66203.570000000007</v>
          </cell>
          <cell r="AL9">
            <v>66859.41</v>
          </cell>
          <cell r="AM9">
            <v>67594.41</v>
          </cell>
          <cell r="AN9">
            <v>68324.63</v>
          </cell>
          <cell r="AO9">
            <v>69050.64</v>
          </cell>
          <cell r="AP9">
            <v>69763.63</v>
          </cell>
          <cell r="AQ9">
            <v>70484.22</v>
          </cell>
          <cell r="AR9">
            <v>71216.66</v>
          </cell>
          <cell r="AS9">
            <v>71956.320000000007</v>
          </cell>
          <cell r="AT9">
            <v>72725.73</v>
          </cell>
          <cell r="AU9">
            <v>73499.27</v>
          </cell>
          <cell r="AV9">
            <v>74278.89</v>
          </cell>
          <cell r="AW9">
            <v>75060.5</v>
          </cell>
          <cell r="AX9">
            <v>75836.09</v>
          </cell>
          <cell r="AY9">
            <v>76636.350000000006</v>
          </cell>
          <cell r="AZ9">
            <v>77436.52</v>
          </cell>
          <cell r="BA9">
            <v>78232.88</v>
          </cell>
          <cell r="BB9">
            <v>79022.53</v>
          </cell>
          <cell r="BC9">
            <v>79803.56</v>
          </cell>
        </row>
        <row r="10">
          <cell r="A10" t="str">
            <v>FCTOTAL[ALLC]</v>
          </cell>
          <cell r="B10" t="str">
            <v>ktoe</v>
          </cell>
          <cell r="C10" t="str">
            <v>EnerBlue</v>
          </cell>
          <cell r="D10" t="str">
            <v>FCTOTAL[ALLC]_ktepS1</v>
          </cell>
          <cell r="E10">
            <v>44743.55</v>
          </cell>
          <cell r="F10">
            <v>41861.519999999997</v>
          </cell>
          <cell r="G10">
            <v>39780.339999999997</v>
          </cell>
          <cell r="H10">
            <v>42615.81</v>
          </cell>
          <cell r="I10">
            <v>45207.199999999997</v>
          </cell>
          <cell r="J10">
            <v>47877.31</v>
          </cell>
          <cell r="K10">
            <v>50655.09</v>
          </cell>
          <cell r="L10">
            <v>50238.11</v>
          </cell>
          <cell r="M10">
            <v>52566.98</v>
          </cell>
          <cell r="N10">
            <v>49829.17</v>
          </cell>
          <cell r="O10">
            <v>52656.24</v>
          </cell>
          <cell r="P10">
            <v>54508.98</v>
          </cell>
          <cell r="Q10">
            <v>55667.24</v>
          </cell>
          <cell r="R10">
            <v>57718.61</v>
          </cell>
          <cell r="S10">
            <v>57982.400000000001</v>
          </cell>
          <cell r="T10">
            <v>59136.61</v>
          </cell>
          <cell r="U10">
            <v>58209.29</v>
          </cell>
          <cell r="V10">
            <v>58599.77</v>
          </cell>
          <cell r="W10">
            <v>56781.32</v>
          </cell>
          <cell r="X10">
            <v>55837.7</v>
          </cell>
          <cell r="Y10">
            <v>52181.42</v>
          </cell>
          <cell r="Z10">
            <v>56626.92</v>
          </cell>
          <cell r="AA10">
            <v>55745.26</v>
          </cell>
          <cell r="AB10">
            <v>55943.95</v>
          </cell>
          <cell r="AC10">
            <v>54770.59</v>
          </cell>
          <cell r="AD10">
            <v>56166.25</v>
          </cell>
          <cell r="AE10">
            <v>57661.23</v>
          </cell>
          <cell r="AF10">
            <v>59006.82</v>
          </cell>
          <cell r="AG10">
            <v>59884.81</v>
          </cell>
          <cell r="AH10">
            <v>60233.24</v>
          </cell>
          <cell r="AI10">
            <v>60158.13</v>
          </cell>
          <cell r="AJ10">
            <v>59999.54</v>
          </cell>
          <cell r="AK10">
            <v>59856.4</v>
          </cell>
          <cell r="AL10">
            <v>59774.94</v>
          </cell>
          <cell r="AM10">
            <v>59860.959999999999</v>
          </cell>
          <cell r="AN10">
            <v>59974.05</v>
          </cell>
          <cell r="AO10">
            <v>60040.14</v>
          </cell>
          <cell r="AP10">
            <v>60090.16</v>
          </cell>
          <cell r="AQ10">
            <v>60118.53</v>
          </cell>
          <cell r="AR10">
            <v>60166.080000000002</v>
          </cell>
          <cell r="AS10">
            <v>60222.52</v>
          </cell>
          <cell r="AT10">
            <v>60290.91</v>
          </cell>
          <cell r="AU10">
            <v>60345.07</v>
          </cell>
          <cell r="AV10">
            <v>60398.92</v>
          </cell>
          <cell r="AW10">
            <v>60449.69</v>
          </cell>
          <cell r="AX10">
            <v>60490.52</v>
          </cell>
          <cell r="AY10">
            <v>60540.6</v>
          </cell>
          <cell r="AZ10">
            <v>60582.07</v>
          </cell>
          <cell r="BA10">
            <v>60610.41</v>
          </cell>
          <cell r="BB10">
            <v>60625.21</v>
          </cell>
          <cell r="BC10">
            <v>60631.03</v>
          </cell>
        </row>
        <row r="11">
          <cell r="A11" t="str">
            <v>FCTOTAL[ALLC]</v>
          </cell>
          <cell r="B11" t="str">
            <v>ktoe</v>
          </cell>
          <cell r="C11" t="str">
            <v>EnerGreen</v>
          </cell>
          <cell r="D11" t="str">
            <v>FCTOTAL[ALLC]_ktepS2</v>
          </cell>
          <cell r="E11">
            <v>44743.55</v>
          </cell>
          <cell r="F11">
            <v>41861.519999999997</v>
          </cell>
          <cell r="G11">
            <v>39780.339999999997</v>
          </cell>
          <cell r="H11">
            <v>42615.81</v>
          </cell>
          <cell r="I11">
            <v>45207.199999999997</v>
          </cell>
          <cell r="J11">
            <v>47877.31</v>
          </cell>
          <cell r="K11">
            <v>50655.09</v>
          </cell>
          <cell r="L11">
            <v>50238.11</v>
          </cell>
          <cell r="M11">
            <v>52566.98</v>
          </cell>
          <cell r="N11">
            <v>49829.17</v>
          </cell>
          <cell r="O11">
            <v>52656.24</v>
          </cell>
          <cell r="P11">
            <v>54508.98</v>
          </cell>
          <cell r="Q11">
            <v>55667.24</v>
          </cell>
          <cell r="R11">
            <v>57718.61</v>
          </cell>
          <cell r="S11">
            <v>57982.400000000001</v>
          </cell>
          <cell r="T11">
            <v>59136.61</v>
          </cell>
          <cell r="U11">
            <v>58209.29</v>
          </cell>
          <cell r="V11">
            <v>58599.77</v>
          </cell>
          <cell r="W11">
            <v>56781.32</v>
          </cell>
          <cell r="X11">
            <v>55837.7</v>
          </cell>
          <cell r="Y11">
            <v>52181.42</v>
          </cell>
          <cell r="Z11">
            <v>56626.92</v>
          </cell>
          <cell r="AA11">
            <v>55745.26</v>
          </cell>
          <cell r="AB11">
            <v>55943.95</v>
          </cell>
          <cell r="AC11">
            <v>54715.66</v>
          </cell>
          <cell r="AD11">
            <v>55356.62</v>
          </cell>
          <cell r="AE11">
            <v>56104.49</v>
          </cell>
          <cell r="AF11">
            <v>56725.73</v>
          </cell>
          <cell r="AG11">
            <v>56749.46</v>
          </cell>
          <cell r="AH11">
            <v>56193.72</v>
          </cell>
          <cell r="AI11">
            <v>55267.77</v>
          </cell>
          <cell r="AJ11">
            <v>54346.81</v>
          </cell>
          <cell r="AK11">
            <v>53543.57</v>
          </cell>
          <cell r="AL11">
            <v>52888.76</v>
          </cell>
          <cell r="AM11">
            <v>52449.41</v>
          </cell>
          <cell r="AN11">
            <v>52052.33</v>
          </cell>
          <cell r="AO11">
            <v>51689.27</v>
          </cell>
          <cell r="AP11">
            <v>51356.54</v>
          </cell>
          <cell r="AQ11">
            <v>51041.95</v>
          </cell>
          <cell r="AR11">
            <v>50705.43</v>
          </cell>
          <cell r="AS11">
            <v>50336.59</v>
          </cell>
          <cell r="AT11">
            <v>49998.81</v>
          </cell>
          <cell r="AU11">
            <v>49668.21</v>
          </cell>
          <cell r="AV11">
            <v>49352.47</v>
          </cell>
          <cell r="AW11">
            <v>49057.22</v>
          </cell>
          <cell r="AX11">
            <v>48791.29</v>
          </cell>
          <cell r="AY11">
            <v>48566.39</v>
          </cell>
          <cell r="AZ11">
            <v>48373.97</v>
          </cell>
          <cell r="BA11">
            <v>48232.17</v>
          </cell>
          <cell r="BB11">
            <v>48117.64</v>
          </cell>
          <cell r="BC11">
            <v>48033.52</v>
          </cell>
        </row>
        <row r="12">
          <cell r="A12" t="str">
            <v>FCFUEL[ALLC,COAL]</v>
          </cell>
          <cell r="B12" t="str">
            <v>ktoe</v>
          </cell>
          <cell r="C12" t="str">
            <v>EnerBase</v>
          </cell>
          <cell r="D12" t="str">
            <v>FCFUEL[ALLC,COAL]_ktepS3</v>
          </cell>
          <cell r="E12">
            <v>680.99</v>
          </cell>
          <cell r="F12">
            <v>634.6</v>
          </cell>
          <cell r="G12">
            <v>628.39</v>
          </cell>
          <cell r="H12">
            <v>774.5</v>
          </cell>
          <cell r="I12">
            <v>874.36</v>
          </cell>
          <cell r="J12">
            <v>896.67</v>
          </cell>
          <cell r="K12">
            <v>830.19</v>
          </cell>
          <cell r="L12">
            <v>990.81</v>
          </cell>
          <cell r="M12">
            <v>1110.55</v>
          </cell>
          <cell r="N12">
            <v>595.13</v>
          </cell>
          <cell r="O12">
            <v>934.61</v>
          </cell>
          <cell r="P12">
            <v>959.48</v>
          </cell>
          <cell r="Q12">
            <v>856.37</v>
          </cell>
          <cell r="R12">
            <v>1010.76</v>
          </cell>
          <cell r="S12">
            <v>1081.42</v>
          </cell>
          <cell r="T12">
            <v>989.52</v>
          </cell>
          <cell r="U12">
            <v>656.16</v>
          </cell>
          <cell r="V12">
            <v>782.68</v>
          </cell>
          <cell r="W12">
            <v>937.95</v>
          </cell>
          <cell r="X12">
            <v>610.74</v>
          </cell>
          <cell r="Y12">
            <v>1024.3900000000001</v>
          </cell>
          <cell r="Z12">
            <v>1072.69</v>
          </cell>
          <cell r="AA12">
            <v>1424.88</v>
          </cell>
          <cell r="AB12">
            <v>1389.92</v>
          </cell>
          <cell r="AC12">
            <v>1530.71</v>
          </cell>
          <cell r="AD12">
            <v>1503.51</v>
          </cell>
          <cell r="AE12">
            <v>1482.79</v>
          </cell>
          <cell r="AF12">
            <v>1466.63</v>
          </cell>
          <cell r="AG12">
            <v>1454.68</v>
          </cell>
          <cell r="AH12">
            <v>1446.39</v>
          </cell>
          <cell r="AI12">
            <v>1441.43</v>
          </cell>
          <cell r="AJ12">
            <v>1434.07</v>
          </cell>
          <cell r="AK12">
            <v>1428.66</v>
          </cell>
          <cell r="AL12">
            <v>1426.8</v>
          </cell>
          <cell r="AM12">
            <v>1431</v>
          </cell>
          <cell r="AN12">
            <v>1436.27</v>
          </cell>
          <cell r="AO12">
            <v>1442.69</v>
          </cell>
          <cell r="AP12">
            <v>1448.98</v>
          </cell>
          <cell r="AQ12">
            <v>1455</v>
          </cell>
          <cell r="AR12">
            <v>1460.72</v>
          </cell>
          <cell r="AS12">
            <v>1466.66</v>
          </cell>
          <cell r="AT12">
            <v>1471.5</v>
          </cell>
          <cell r="AU12">
            <v>1476.1</v>
          </cell>
          <cell r="AV12">
            <v>1480.13</v>
          </cell>
          <cell r="AW12">
            <v>1483.62</v>
          </cell>
          <cell r="AX12">
            <v>1486.92</v>
          </cell>
          <cell r="AY12">
            <v>1488.52</v>
          </cell>
          <cell r="AZ12">
            <v>1489.56</v>
          </cell>
          <cell r="BA12">
            <v>1489.66</v>
          </cell>
          <cell r="BB12">
            <v>1488.79</v>
          </cell>
          <cell r="BC12">
            <v>1486.93</v>
          </cell>
        </row>
        <row r="13">
          <cell r="A13" t="str">
            <v>FCFUEL[ALLC,COAL]</v>
          </cell>
          <cell r="B13" t="str">
            <v>ktoe</v>
          </cell>
          <cell r="C13" t="str">
            <v>EnerBlue</v>
          </cell>
          <cell r="D13" t="str">
            <v>FCFUEL[ALLC,COAL]_ktepS1</v>
          </cell>
          <cell r="E13">
            <v>680.99</v>
          </cell>
          <cell r="F13">
            <v>634.6</v>
          </cell>
          <cell r="G13">
            <v>628.39</v>
          </cell>
          <cell r="H13">
            <v>774.5</v>
          </cell>
          <cell r="I13">
            <v>874.36</v>
          </cell>
          <cell r="J13">
            <v>896.67</v>
          </cell>
          <cell r="K13">
            <v>830.19</v>
          </cell>
          <cell r="L13">
            <v>990.81</v>
          </cell>
          <cell r="M13">
            <v>1110.55</v>
          </cell>
          <cell r="N13">
            <v>595.13</v>
          </cell>
          <cell r="O13">
            <v>934.61</v>
          </cell>
          <cell r="P13">
            <v>959.48</v>
          </cell>
          <cell r="Q13">
            <v>856.37</v>
          </cell>
          <cell r="R13">
            <v>1010.76</v>
          </cell>
          <cell r="S13">
            <v>1081.42</v>
          </cell>
          <cell r="T13">
            <v>989.52</v>
          </cell>
          <cell r="U13">
            <v>656.16</v>
          </cell>
          <cell r="V13">
            <v>782.68</v>
          </cell>
          <cell r="W13">
            <v>937.95</v>
          </cell>
          <cell r="X13">
            <v>610.74</v>
          </cell>
          <cell r="Y13">
            <v>1024.3900000000001</v>
          </cell>
          <cell r="Z13">
            <v>1072.69</v>
          </cell>
          <cell r="AA13">
            <v>1424.88</v>
          </cell>
          <cell r="AB13">
            <v>1389.92</v>
          </cell>
          <cell r="AC13">
            <v>1521.7</v>
          </cell>
          <cell r="AD13">
            <v>1465.23</v>
          </cell>
          <cell r="AE13">
            <v>1421.91</v>
          </cell>
          <cell r="AF13">
            <v>1382.42</v>
          </cell>
          <cell r="AG13">
            <v>1337.85</v>
          </cell>
          <cell r="AH13">
            <v>1290.53</v>
          </cell>
          <cell r="AI13">
            <v>1242.8399999999999</v>
          </cell>
          <cell r="AJ13">
            <v>1193.58</v>
          </cell>
          <cell r="AK13">
            <v>1150.9100000000001</v>
          </cell>
          <cell r="AL13">
            <v>1117.33</v>
          </cell>
          <cell r="AM13">
            <v>1095.6099999999999</v>
          </cell>
          <cell r="AN13">
            <v>1076.1500000000001</v>
          </cell>
          <cell r="AO13">
            <v>1059.4000000000001</v>
          </cell>
          <cell r="AP13">
            <v>1044.21</v>
          </cell>
          <cell r="AQ13">
            <v>1030.07</v>
          </cell>
          <cell r="AR13">
            <v>1016.65</v>
          </cell>
          <cell r="AS13">
            <v>1003.74</v>
          </cell>
          <cell r="AT13">
            <v>990.47</v>
          </cell>
          <cell r="AU13">
            <v>977.25</v>
          </cell>
          <cell r="AV13">
            <v>964.16</v>
          </cell>
          <cell r="AW13">
            <v>951.21</v>
          </cell>
          <cell r="AX13">
            <v>938.49</v>
          </cell>
          <cell r="AY13">
            <v>925.56</v>
          </cell>
          <cell r="AZ13">
            <v>912.73</v>
          </cell>
          <cell r="BA13">
            <v>899.97</v>
          </cell>
          <cell r="BB13">
            <v>887.28</v>
          </cell>
          <cell r="BC13">
            <v>874.68</v>
          </cell>
        </row>
        <row r="14">
          <cell r="A14" t="str">
            <v>FCFUEL[ALLC,COAL]</v>
          </cell>
          <cell r="B14" t="str">
            <v>ktoe</v>
          </cell>
          <cell r="C14" t="str">
            <v>EnerGreen</v>
          </cell>
          <cell r="D14" t="str">
            <v>FCFUEL[ALLC,COAL]_ktepS2</v>
          </cell>
          <cell r="E14">
            <v>680.99</v>
          </cell>
          <cell r="F14">
            <v>634.6</v>
          </cell>
          <cell r="G14">
            <v>628.39</v>
          </cell>
          <cell r="H14">
            <v>774.5</v>
          </cell>
          <cell r="I14">
            <v>874.36</v>
          </cell>
          <cell r="J14">
            <v>896.67</v>
          </cell>
          <cell r="K14">
            <v>830.19</v>
          </cell>
          <cell r="L14">
            <v>990.81</v>
          </cell>
          <cell r="M14">
            <v>1110.55</v>
          </cell>
          <cell r="N14">
            <v>595.13</v>
          </cell>
          <cell r="O14">
            <v>934.61</v>
          </cell>
          <cell r="P14">
            <v>959.48</v>
          </cell>
          <cell r="Q14">
            <v>856.37</v>
          </cell>
          <cell r="R14">
            <v>1010.76</v>
          </cell>
          <cell r="S14">
            <v>1081.42</v>
          </cell>
          <cell r="T14">
            <v>989.52</v>
          </cell>
          <cell r="U14">
            <v>656.16</v>
          </cell>
          <cell r="V14">
            <v>782.68</v>
          </cell>
          <cell r="W14">
            <v>937.95</v>
          </cell>
          <cell r="X14">
            <v>610.74</v>
          </cell>
          <cell r="Y14">
            <v>1024.3900000000001</v>
          </cell>
          <cell r="Z14">
            <v>1072.69</v>
          </cell>
          <cell r="AA14">
            <v>1424.88</v>
          </cell>
          <cell r="AB14">
            <v>1389.92</v>
          </cell>
          <cell r="AC14">
            <v>1509.58</v>
          </cell>
          <cell r="AD14">
            <v>1426.67</v>
          </cell>
          <cell r="AE14">
            <v>1363.35</v>
          </cell>
          <cell r="AF14">
            <v>1304.49</v>
          </cell>
          <cell r="AG14">
            <v>1238.1199999999999</v>
          </cell>
          <cell r="AH14">
            <v>1169.78</v>
          </cell>
          <cell r="AI14">
            <v>1104.24</v>
          </cell>
          <cell r="AJ14">
            <v>1043.52</v>
          </cell>
          <cell r="AK14">
            <v>993.94</v>
          </cell>
          <cell r="AL14">
            <v>957.22</v>
          </cell>
          <cell r="AM14">
            <v>934.73</v>
          </cell>
          <cell r="AN14">
            <v>915.4</v>
          </cell>
          <cell r="AO14">
            <v>899</v>
          </cell>
          <cell r="AP14">
            <v>884.4</v>
          </cell>
          <cell r="AQ14">
            <v>871.1</v>
          </cell>
          <cell r="AR14">
            <v>858.75</v>
          </cell>
          <cell r="AS14">
            <v>847.1</v>
          </cell>
          <cell r="AT14">
            <v>835.56</v>
          </cell>
          <cell r="AU14">
            <v>824.35</v>
          </cell>
          <cell r="AV14">
            <v>813.43</v>
          </cell>
          <cell r="AW14">
            <v>802.89</v>
          </cell>
          <cell r="AX14">
            <v>793.26</v>
          </cell>
          <cell r="AY14">
            <v>783.85</v>
          </cell>
          <cell r="AZ14">
            <v>774.62</v>
          </cell>
          <cell r="BA14">
            <v>766.18</v>
          </cell>
          <cell r="BB14">
            <v>757.78</v>
          </cell>
          <cell r="BC14">
            <v>750.23</v>
          </cell>
        </row>
        <row r="15">
          <cell r="A15" t="str">
            <v>FCFUEL[ALLC,GAS]</v>
          </cell>
          <cell r="B15" t="str">
            <v>ktoe</v>
          </cell>
          <cell r="C15" t="str">
            <v>EnerBase</v>
          </cell>
          <cell r="D15" t="str">
            <v>FCFUEL[ALLC,GAS]_ktepS3</v>
          </cell>
          <cell r="E15">
            <v>15009.44</v>
          </cell>
          <cell r="F15">
            <v>14957.74</v>
          </cell>
          <cell r="G15">
            <v>14968.21</v>
          </cell>
          <cell r="H15">
            <v>16543.11</v>
          </cell>
          <cell r="I15">
            <v>16240.73</v>
          </cell>
          <cell r="J15">
            <v>16842.13</v>
          </cell>
          <cell r="K15">
            <v>17944.16</v>
          </cell>
          <cell r="L15">
            <v>18475.47</v>
          </cell>
          <cell r="M15">
            <v>18158.939999999999</v>
          </cell>
          <cell r="N15">
            <v>17366.07</v>
          </cell>
          <cell r="O15">
            <v>18002.79</v>
          </cell>
          <cell r="P15">
            <v>18909.72</v>
          </cell>
          <cell r="Q15">
            <v>18958.419999999998</v>
          </cell>
          <cell r="R15">
            <v>19380.34</v>
          </cell>
          <cell r="S15">
            <v>19880</v>
          </cell>
          <cell r="T15">
            <v>19728.18</v>
          </cell>
          <cell r="U15">
            <v>19216.41</v>
          </cell>
          <cell r="V15">
            <v>18352.13</v>
          </cell>
          <cell r="W15">
            <v>17503.14</v>
          </cell>
          <cell r="X15">
            <v>17370.490000000002</v>
          </cell>
          <cell r="Y15">
            <v>16394.75</v>
          </cell>
          <cell r="Z15">
            <v>18988.68</v>
          </cell>
          <cell r="AA15">
            <v>18357.48</v>
          </cell>
          <cell r="AB15">
            <v>18172.12</v>
          </cell>
          <cell r="AC15">
            <v>17366.97</v>
          </cell>
          <cell r="AD15">
            <v>17267.43</v>
          </cell>
          <cell r="AE15">
            <v>17262.48</v>
          </cell>
          <cell r="AF15">
            <v>17312.400000000001</v>
          </cell>
          <cell r="AG15">
            <v>17303.2</v>
          </cell>
          <cell r="AH15">
            <v>17205.34</v>
          </cell>
          <cell r="AI15">
            <v>17037.28</v>
          </cell>
          <cell r="AJ15">
            <v>16890.45</v>
          </cell>
          <cell r="AK15">
            <v>16753.080000000002</v>
          </cell>
          <cell r="AL15">
            <v>16584.919999999998</v>
          </cell>
          <cell r="AM15">
            <v>16464.330000000002</v>
          </cell>
          <cell r="AN15">
            <v>16370.1</v>
          </cell>
          <cell r="AO15">
            <v>16289.69</v>
          </cell>
          <cell r="AP15">
            <v>16222.12</v>
          </cell>
          <cell r="AQ15">
            <v>16175.43</v>
          </cell>
          <cell r="AR15">
            <v>16151.01</v>
          </cell>
          <cell r="AS15">
            <v>16145.65</v>
          </cell>
          <cell r="AT15">
            <v>16161.16</v>
          </cell>
          <cell r="AU15">
            <v>16193.09</v>
          </cell>
          <cell r="AV15">
            <v>16234.24</v>
          </cell>
          <cell r="AW15">
            <v>16282.39</v>
          </cell>
          <cell r="AX15">
            <v>16334.24</v>
          </cell>
          <cell r="AY15">
            <v>16393.349999999999</v>
          </cell>
          <cell r="AZ15">
            <v>16451.18</v>
          </cell>
          <cell r="BA15">
            <v>16509.64</v>
          </cell>
          <cell r="BB15">
            <v>16565.419999999998</v>
          </cell>
          <cell r="BC15">
            <v>16617.89</v>
          </cell>
        </row>
        <row r="16">
          <cell r="A16" t="str">
            <v>FCFUEL[ALLC,GAS]</v>
          </cell>
          <cell r="B16" t="str">
            <v>ktoe</v>
          </cell>
          <cell r="C16" t="str">
            <v>EnerBlue</v>
          </cell>
          <cell r="D16" t="str">
            <v>FCFUEL[ALLC,GAS]_ktepS1</v>
          </cell>
          <cell r="E16">
            <v>15009.44</v>
          </cell>
          <cell r="F16">
            <v>14957.74</v>
          </cell>
          <cell r="G16">
            <v>14968.21</v>
          </cell>
          <cell r="H16">
            <v>16543.11</v>
          </cell>
          <cell r="I16">
            <v>16240.73</v>
          </cell>
          <cell r="J16">
            <v>16842.13</v>
          </cell>
          <cell r="K16">
            <v>17944.16</v>
          </cell>
          <cell r="L16">
            <v>18475.47</v>
          </cell>
          <cell r="M16">
            <v>18158.939999999999</v>
          </cell>
          <cell r="N16">
            <v>17366.07</v>
          </cell>
          <cell r="O16">
            <v>18002.79</v>
          </cell>
          <cell r="P16">
            <v>18909.72</v>
          </cell>
          <cell r="Q16">
            <v>18958.419999999998</v>
          </cell>
          <cell r="R16">
            <v>19380.34</v>
          </cell>
          <cell r="S16">
            <v>19880</v>
          </cell>
          <cell r="T16">
            <v>19728.18</v>
          </cell>
          <cell r="U16">
            <v>19216.41</v>
          </cell>
          <cell r="V16">
            <v>18352.13</v>
          </cell>
          <cell r="W16">
            <v>17503.14</v>
          </cell>
          <cell r="X16">
            <v>17370.490000000002</v>
          </cell>
          <cell r="Y16">
            <v>16394.75</v>
          </cell>
          <cell r="Z16">
            <v>18988.68</v>
          </cell>
          <cell r="AA16">
            <v>18357.48</v>
          </cell>
          <cell r="AB16">
            <v>18172.12</v>
          </cell>
          <cell r="AC16">
            <v>17343.919999999998</v>
          </cell>
          <cell r="AD16">
            <v>16687.21</v>
          </cell>
          <cell r="AE16">
            <v>16173.24</v>
          </cell>
          <cell r="AF16">
            <v>15711.3</v>
          </cell>
          <cell r="AG16">
            <v>15068.59</v>
          </cell>
          <cell r="AH16">
            <v>14282.83</v>
          </cell>
          <cell r="AI16">
            <v>13426.25</v>
          </cell>
          <cell r="AJ16">
            <v>12643.07</v>
          </cell>
          <cell r="AK16">
            <v>11986.19</v>
          </cell>
          <cell r="AL16">
            <v>11438.45</v>
          </cell>
          <cell r="AM16">
            <v>11049.91</v>
          </cell>
          <cell r="AN16">
            <v>10737.72</v>
          </cell>
          <cell r="AO16">
            <v>10472.530000000001</v>
          </cell>
          <cell r="AP16">
            <v>10239.02</v>
          </cell>
          <cell r="AQ16">
            <v>10027.09</v>
          </cell>
          <cell r="AR16">
            <v>9829.44</v>
          </cell>
          <cell r="AS16">
            <v>9637.65</v>
          </cell>
          <cell r="AT16">
            <v>9445.52</v>
          </cell>
          <cell r="AU16">
            <v>9248</v>
          </cell>
          <cell r="AV16">
            <v>9064</v>
          </cell>
          <cell r="AW16">
            <v>8891.93</v>
          </cell>
          <cell r="AX16">
            <v>8729.8700000000008</v>
          </cell>
          <cell r="AY16">
            <v>8578.84</v>
          </cell>
          <cell r="AZ16">
            <v>8435.83</v>
          </cell>
          <cell r="BA16">
            <v>8299.0499999999993</v>
          </cell>
          <cell r="BB16">
            <v>8167.54</v>
          </cell>
          <cell r="BC16">
            <v>8046.04</v>
          </cell>
        </row>
        <row r="17">
          <cell r="A17" t="str">
            <v>FCFUEL[ALLC,GAS]</v>
          </cell>
          <cell r="B17" t="str">
            <v>ktoe</v>
          </cell>
          <cell r="C17" t="str">
            <v>EnerGreen</v>
          </cell>
          <cell r="D17" t="str">
            <v>FCFUEL[ALLC,GAS]_ktepS2</v>
          </cell>
          <cell r="E17">
            <v>15009.44</v>
          </cell>
          <cell r="F17">
            <v>14957.74</v>
          </cell>
          <cell r="G17">
            <v>14968.21</v>
          </cell>
          <cell r="H17">
            <v>16543.11</v>
          </cell>
          <cell r="I17">
            <v>16240.73</v>
          </cell>
          <cell r="J17">
            <v>16842.13</v>
          </cell>
          <cell r="K17">
            <v>17944.16</v>
          </cell>
          <cell r="L17">
            <v>18475.47</v>
          </cell>
          <cell r="M17">
            <v>18158.939999999999</v>
          </cell>
          <cell r="N17">
            <v>17366.07</v>
          </cell>
          <cell r="O17">
            <v>18002.79</v>
          </cell>
          <cell r="P17">
            <v>18909.72</v>
          </cell>
          <cell r="Q17">
            <v>18958.419999999998</v>
          </cell>
          <cell r="R17">
            <v>19380.34</v>
          </cell>
          <cell r="S17">
            <v>19880</v>
          </cell>
          <cell r="T17">
            <v>19728.18</v>
          </cell>
          <cell r="U17">
            <v>19216.41</v>
          </cell>
          <cell r="V17">
            <v>18352.13</v>
          </cell>
          <cell r="W17">
            <v>17503.14</v>
          </cell>
          <cell r="X17">
            <v>17370.490000000002</v>
          </cell>
          <cell r="Y17">
            <v>16394.75</v>
          </cell>
          <cell r="Z17">
            <v>18988.68</v>
          </cell>
          <cell r="AA17">
            <v>18357.48</v>
          </cell>
          <cell r="AB17">
            <v>18172.12</v>
          </cell>
          <cell r="AC17">
            <v>17357.759999999998</v>
          </cell>
          <cell r="AD17">
            <v>16235.76</v>
          </cell>
          <cell r="AE17">
            <v>15346.36</v>
          </cell>
          <cell r="AF17">
            <v>14545.59</v>
          </cell>
          <cell r="AG17">
            <v>13503.62</v>
          </cell>
          <cell r="AH17">
            <v>12322.82</v>
          </cell>
          <cell r="AI17">
            <v>11114.32</v>
          </cell>
          <cell r="AJ17">
            <v>10087.65</v>
          </cell>
          <cell r="AK17">
            <v>9280.0400000000009</v>
          </cell>
          <cell r="AL17">
            <v>8662.3799999999992</v>
          </cell>
          <cell r="AM17">
            <v>8237.5</v>
          </cell>
          <cell r="AN17">
            <v>7894.35</v>
          </cell>
          <cell r="AO17">
            <v>7596.19</v>
          </cell>
          <cell r="AP17">
            <v>7328.2</v>
          </cell>
          <cell r="AQ17">
            <v>7078.86</v>
          </cell>
          <cell r="AR17">
            <v>6845.63</v>
          </cell>
          <cell r="AS17">
            <v>6624.91</v>
          </cell>
          <cell r="AT17">
            <v>6410.68</v>
          </cell>
          <cell r="AU17">
            <v>6200.27</v>
          </cell>
          <cell r="AV17">
            <v>5995.94</v>
          </cell>
          <cell r="AW17">
            <v>5803.9</v>
          </cell>
          <cell r="AX17">
            <v>5639.66</v>
          </cell>
          <cell r="AY17">
            <v>5490.3</v>
          </cell>
          <cell r="AZ17">
            <v>5356.49</v>
          </cell>
          <cell r="BA17">
            <v>5252.9</v>
          </cell>
          <cell r="BB17">
            <v>5201.68</v>
          </cell>
          <cell r="BC17">
            <v>5165.87</v>
          </cell>
        </row>
        <row r="18">
          <cell r="A18" t="str">
            <v>FCFUEL[ALLC,OIL]</v>
          </cell>
          <cell r="B18" t="str">
            <v>ktoe</v>
          </cell>
          <cell r="C18" t="str">
            <v>EnerBase</v>
          </cell>
          <cell r="D18" t="str">
            <v>FCFUEL[ALLC,OIL]_ktepS3</v>
          </cell>
          <cell r="E18">
            <v>20704.939999999999</v>
          </cell>
          <cell r="F18">
            <v>17830.89</v>
          </cell>
          <cell r="G18">
            <v>16090.07</v>
          </cell>
          <cell r="H18">
            <v>16605.84</v>
          </cell>
          <cell r="I18">
            <v>18932.14</v>
          </cell>
          <cell r="J18">
            <v>20485.23</v>
          </cell>
          <cell r="K18">
            <v>21228.02</v>
          </cell>
          <cell r="L18">
            <v>20445.29</v>
          </cell>
          <cell r="M18">
            <v>22126.66</v>
          </cell>
          <cell r="N18">
            <v>20810.77</v>
          </cell>
          <cell r="O18">
            <v>21678.03</v>
          </cell>
          <cell r="P18">
            <v>21995.279999999999</v>
          </cell>
          <cell r="Q18">
            <v>22807.42</v>
          </cell>
          <cell r="R18">
            <v>23882.21</v>
          </cell>
          <cell r="S18">
            <v>22805.58</v>
          </cell>
          <cell r="T18">
            <v>23966.32</v>
          </cell>
          <cell r="U18">
            <v>23800.560000000001</v>
          </cell>
          <cell r="V18">
            <v>24551.94</v>
          </cell>
          <cell r="W18">
            <v>23367.97</v>
          </cell>
          <cell r="X18">
            <v>23203.4</v>
          </cell>
          <cell r="Y18">
            <v>20814.93</v>
          </cell>
          <cell r="Z18">
            <v>22318.02</v>
          </cell>
          <cell r="AA18">
            <v>22147.3</v>
          </cell>
          <cell r="AB18">
            <v>22475.95</v>
          </cell>
          <cell r="AC18">
            <v>21902.59</v>
          </cell>
          <cell r="AD18">
            <v>22894.639999999999</v>
          </cell>
          <cell r="AE18">
            <v>23778.799999999999</v>
          </cell>
          <cell r="AF18">
            <v>24510.7</v>
          </cell>
          <cell r="AG18">
            <v>25129.14</v>
          </cell>
          <cell r="AH18">
            <v>25693.48</v>
          </cell>
          <cell r="AI18">
            <v>26141.02</v>
          </cell>
          <cell r="AJ18">
            <v>26589.58</v>
          </cell>
          <cell r="AK18">
            <v>27020.27</v>
          </cell>
          <cell r="AL18">
            <v>27447.759999999998</v>
          </cell>
          <cell r="AM18">
            <v>27869.06</v>
          </cell>
          <cell r="AN18">
            <v>28278.92</v>
          </cell>
          <cell r="AO18">
            <v>28689</v>
          </cell>
          <cell r="AP18">
            <v>29088.799999999999</v>
          </cell>
          <cell r="AQ18">
            <v>29484.87</v>
          </cell>
          <cell r="AR18">
            <v>29877.89</v>
          </cell>
          <cell r="AS18">
            <v>30264.33</v>
          </cell>
          <cell r="AT18">
            <v>30657.3</v>
          </cell>
          <cell r="AU18">
            <v>31042.11</v>
          </cell>
          <cell r="AV18">
            <v>31427.71</v>
          </cell>
          <cell r="AW18">
            <v>31813.72</v>
          </cell>
          <cell r="AX18">
            <v>32197.040000000001</v>
          </cell>
          <cell r="AY18">
            <v>32595.43</v>
          </cell>
          <cell r="AZ18">
            <v>32996.58</v>
          </cell>
          <cell r="BA18">
            <v>33397.480000000003</v>
          </cell>
          <cell r="BB18">
            <v>33798.15</v>
          </cell>
          <cell r="BC18">
            <v>34196.93</v>
          </cell>
        </row>
        <row r="19">
          <cell r="A19" t="str">
            <v>FCFUEL[ALLC,OIL]</v>
          </cell>
          <cell r="B19" t="str">
            <v>ktoe</v>
          </cell>
          <cell r="C19" t="str">
            <v>EnerBlue</v>
          </cell>
          <cell r="D19" t="str">
            <v>FCFUEL[ALLC,OIL]_ktepS1</v>
          </cell>
          <cell r="E19">
            <v>20704.939999999999</v>
          </cell>
          <cell r="F19">
            <v>17830.89</v>
          </cell>
          <cell r="G19">
            <v>16090.07</v>
          </cell>
          <cell r="H19">
            <v>16605.84</v>
          </cell>
          <cell r="I19">
            <v>18932.14</v>
          </cell>
          <cell r="J19">
            <v>20485.23</v>
          </cell>
          <cell r="K19">
            <v>21228.02</v>
          </cell>
          <cell r="L19">
            <v>20445.29</v>
          </cell>
          <cell r="M19">
            <v>22126.66</v>
          </cell>
          <cell r="N19">
            <v>20810.77</v>
          </cell>
          <cell r="O19">
            <v>21678.03</v>
          </cell>
          <cell r="P19">
            <v>21995.279999999999</v>
          </cell>
          <cell r="Q19">
            <v>22807.42</v>
          </cell>
          <cell r="R19">
            <v>23882.21</v>
          </cell>
          <cell r="S19">
            <v>22805.58</v>
          </cell>
          <cell r="T19">
            <v>23966.32</v>
          </cell>
          <cell r="U19">
            <v>23800.560000000001</v>
          </cell>
          <cell r="V19">
            <v>24551.94</v>
          </cell>
          <cell r="W19">
            <v>23367.97</v>
          </cell>
          <cell r="X19">
            <v>23203.4</v>
          </cell>
          <cell r="Y19">
            <v>20814.93</v>
          </cell>
          <cell r="Z19">
            <v>22318.02</v>
          </cell>
          <cell r="AA19">
            <v>22147.3</v>
          </cell>
          <cell r="AB19">
            <v>22475.95</v>
          </cell>
          <cell r="AC19">
            <v>21801.83</v>
          </cell>
          <cell r="AD19">
            <v>22573.17</v>
          </cell>
          <cell r="AE19">
            <v>23191.79</v>
          </cell>
          <cell r="AF19">
            <v>23621.06</v>
          </cell>
          <cell r="AG19">
            <v>23972.18</v>
          </cell>
          <cell r="AH19">
            <v>24162.44</v>
          </cell>
          <cell r="AI19">
            <v>24172.959999999999</v>
          </cell>
          <cell r="AJ19">
            <v>24106.86</v>
          </cell>
          <cell r="AK19">
            <v>24002.76</v>
          </cell>
          <cell r="AL19">
            <v>23883.8</v>
          </cell>
          <cell r="AM19">
            <v>23746.03</v>
          </cell>
          <cell r="AN19">
            <v>23574.37</v>
          </cell>
          <cell r="AO19">
            <v>23319.040000000001</v>
          </cell>
          <cell r="AP19">
            <v>23019.97</v>
          </cell>
          <cell r="AQ19">
            <v>22672.09</v>
          </cell>
          <cell r="AR19">
            <v>22322.75</v>
          </cell>
          <cell r="AS19">
            <v>21968.89</v>
          </cell>
          <cell r="AT19">
            <v>21618.04</v>
          </cell>
          <cell r="AU19">
            <v>21258.43</v>
          </cell>
          <cell r="AV19">
            <v>20900.97</v>
          </cell>
          <cell r="AW19">
            <v>20543.669999999998</v>
          </cell>
          <cell r="AX19">
            <v>20182.45</v>
          </cell>
          <cell r="AY19">
            <v>19827.060000000001</v>
          </cell>
          <cell r="AZ19">
            <v>19468.060000000001</v>
          </cell>
          <cell r="BA19">
            <v>19103.32</v>
          </cell>
          <cell r="BB19">
            <v>18731.939999999999</v>
          </cell>
          <cell r="BC19">
            <v>18352.259999999998</v>
          </cell>
        </row>
        <row r="20">
          <cell r="A20" t="str">
            <v>FCFUEL[ALLC,OIL]</v>
          </cell>
          <cell r="B20" t="str">
            <v>ktoe</v>
          </cell>
          <cell r="C20" t="str">
            <v>EnerGreen</v>
          </cell>
          <cell r="D20" t="str">
            <v>FCFUEL[ALLC,OIL]_ktepS2</v>
          </cell>
          <cell r="E20">
            <v>20704.939999999999</v>
          </cell>
          <cell r="F20">
            <v>17830.89</v>
          </cell>
          <cell r="G20">
            <v>16090.07</v>
          </cell>
          <cell r="H20">
            <v>16605.84</v>
          </cell>
          <cell r="I20">
            <v>18932.14</v>
          </cell>
          <cell r="J20">
            <v>20485.23</v>
          </cell>
          <cell r="K20">
            <v>21228.02</v>
          </cell>
          <cell r="L20">
            <v>20445.29</v>
          </cell>
          <cell r="M20">
            <v>22126.66</v>
          </cell>
          <cell r="N20">
            <v>20810.77</v>
          </cell>
          <cell r="O20">
            <v>21678.03</v>
          </cell>
          <cell r="P20">
            <v>21995.279999999999</v>
          </cell>
          <cell r="Q20">
            <v>22807.42</v>
          </cell>
          <cell r="R20">
            <v>23882.21</v>
          </cell>
          <cell r="S20">
            <v>22805.58</v>
          </cell>
          <cell r="T20">
            <v>23966.32</v>
          </cell>
          <cell r="U20">
            <v>23800.560000000001</v>
          </cell>
          <cell r="V20">
            <v>24551.94</v>
          </cell>
          <cell r="W20">
            <v>23367.97</v>
          </cell>
          <cell r="X20">
            <v>23203.4</v>
          </cell>
          <cell r="Y20">
            <v>20814.93</v>
          </cell>
          <cell r="Z20">
            <v>22318.02</v>
          </cell>
          <cell r="AA20">
            <v>22147.3</v>
          </cell>
          <cell r="AB20">
            <v>22475.95</v>
          </cell>
          <cell r="AC20">
            <v>21725.08</v>
          </cell>
          <cell r="AD20">
            <v>21955.33</v>
          </cell>
          <cell r="AE20">
            <v>21951.52</v>
          </cell>
          <cell r="AF20">
            <v>21792.73</v>
          </cell>
          <cell r="AG20">
            <v>21530.06</v>
          </cell>
          <cell r="AH20">
            <v>21061.68</v>
          </cell>
          <cell r="AI20">
            <v>20448.14</v>
          </cell>
          <cell r="AJ20">
            <v>19816.62</v>
          </cell>
          <cell r="AK20">
            <v>19190.650000000001</v>
          </cell>
          <cell r="AL20">
            <v>18565.47</v>
          </cell>
          <cell r="AM20">
            <v>17933.75</v>
          </cell>
          <cell r="AN20">
            <v>17278.3</v>
          </cell>
          <cell r="AO20">
            <v>16641.29</v>
          </cell>
          <cell r="AP20">
            <v>16011.95</v>
          </cell>
          <cell r="AQ20">
            <v>15384.74</v>
          </cell>
          <cell r="AR20">
            <v>14721.97</v>
          </cell>
          <cell r="AS20">
            <v>14023.57</v>
          </cell>
          <cell r="AT20">
            <v>13354.69</v>
          </cell>
          <cell r="AU20">
            <v>12708.37</v>
          </cell>
          <cell r="AV20">
            <v>12087.53</v>
          </cell>
          <cell r="AW20">
            <v>11489.44</v>
          </cell>
          <cell r="AX20">
            <v>10912.75</v>
          </cell>
          <cell r="AY20">
            <v>10359.790000000001</v>
          </cell>
          <cell r="AZ20">
            <v>9823.9500000000007</v>
          </cell>
          <cell r="BA20">
            <v>9302.44</v>
          </cell>
          <cell r="BB20">
            <v>8799.4699999999993</v>
          </cell>
          <cell r="BC20">
            <v>8313.02</v>
          </cell>
        </row>
        <row r="21">
          <cell r="A21" t="str">
            <v>FCFUEL[ALLC,ELE]</v>
          </cell>
          <cell r="B21" t="str">
            <v>ktoe</v>
          </cell>
          <cell r="C21" t="str">
            <v>EnerBase</v>
          </cell>
          <cell r="D21" t="str">
            <v>FCFUEL[ALLC,ELE]_ktepS3</v>
          </cell>
          <cell r="E21">
            <v>6514.74</v>
          </cell>
          <cell r="F21">
            <v>6628.51</v>
          </cell>
          <cell r="G21">
            <v>6488.23</v>
          </cell>
          <cell r="H21">
            <v>6944.39</v>
          </cell>
          <cell r="I21">
            <v>7443.76</v>
          </cell>
          <cell r="J21">
            <v>7848.88</v>
          </cell>
          <cell r="K21">
            <v>8748.06</v>
          </cell>
          <cell r="L21">
            <v>8490.4500000000007</v>
          </cell>
          <cell r="M21">
            <v>9298.81</v>
          </cell>
          <cell r="N21">
            <v>9190.42</v>
          </cell>
          <cell r="O21">
            <v>9748.32</v>
          </cell>
          <cell r="P21">
            <v>10021.75</v>
          </cell>
          <cell r="Q21">
            <v>10377</v>
          </cell>
          <cell r="R21">
            <v>10675.63</v>
          </cell>
          <cell r="S21">
            <v>11146.07</v>
          </cell>
          <cell r="T21">
            <v>11365.41</v>
          </cell>
          <cell r="U21">
            <v>11344.75</v>
          </cell>
          <cell r="V21">
            <v>11350.02</v>
          </cell>
          <cell r="W21">
            <v>11353.37</v>
          </cell>
          <cell r="X21">
            <v>11084.14</v>
          </cell>
          <cell r="Y21">
            <v>10981.7</v>
          </cell>
          <cell r="Z21">
            <v>11335.28</v>
          </cell>
          <cell r="AA21">
            <v>10972.76</v>
          </cell>
          <cell r="AB21">
            <v>11159.14</v>
          </cell>
          <cell r="AC21">
            <v>11096.52</v>
          </cell>
          <cell r="AD21">
            <v>11511.22</v>
          </cell>
          <cell r="AE21">
            <v>12126.85</v>
          </cell>
          <cell r="AF21">
            <v>12802.63</v>
          </cell>
          <cell r="AG21">
            <v>13400.78</v>
          </cell>
          <cell r="AH21">
            <v>13838.44</v>
          </cell>
          <cell r="AI21">
            <v>14130.68</v>
          </cell>
          <cell r="AJ21">
            <v>14366.16</v>
          </cell>
          <cell r="AK21">
            <v>14575.82</v>
          </cell>
          <cell r="AL21">
            <v>14794.71</v>
          </cell>
          <cell r="AM21">
            <v>15051.83</v>
          </cell>
          <cell r="AN21">
            <v>15297.1</v>
          </cell>
          <cell r="AO21">
            <v>15536.02</v>
          </cell>
          <cell r="AP21">
            <v>15766.74</v>
          </cell>
          <cell r="AQ21">
            <v>15992.01</v>
          </cell>
          <cell r="AR21">
            <v>16211.78</v>
          </cell>
          <cell r="AS21">
            <v>16426.48</v>
          </cell>
          <cell r="AT21">
            <v>16640.72</v>
          </cell>
          <cell r="AU21">
            <v>16849.05</v>
          </cell>
          <cell r="AV21">
            <v>17054.55</v>
          </cell>
          <cell r="AW21">
            <v>17256.36</v>
          </cell>
          <cell r="AX21">
            <v>17452.79</v>
          </cell>
          <cell r="AY21">
            <v>17651.45</v>
          </cell>
          <cell r="AZ21">
            <v>17848.63</v>
          </cell>
          <cell r="BA21">
            <v>18043.240000000002</v>
          </cell>
          <cell r="BB21">
            <v>18235.71</v>
          </cell>
          <cell r="BC21">
            <v>18426.509999999998</v>
          </cell>
        </row>
        <row r="22">
          <cell r="A22" t="str">
            <v>FCFUEL[ALLC,ELE]</v>
          </cell>
          <cell r="B22" t="str">
            <v>ktoe</v>
          </cell>
          <cell r="C22" t="str">
            <v>EnerBlue</v>
          </cell>
          <cell r="D22" t="str">
            <v>FCFUEL[ALLC,ELE]_ktepS1</v>
          </cell>
          <cell r="E22">
            <v>6514.74</v>
          </cell>
          <cell r="F22">
            <v>6628.51</v>
          </cell>
          <cell r="G22">
            <v>6488.23</v>
          </cell>
          <cell r="H22">
            <v>6944.39</v>
          </cell>
          <cell r="I22">
            <v>7443.76</v>
          </cell>
          <cell r="J22">
            <v>7848.88</v>
          </cell>
          <cell r="K22">
            <v>8748.06</v>
          </cell>
          <cell r="L22">
            <v>8490.4500000000007</v>
          </cell>
          <cell r="M22">
            <v>9298.81</v>
          </cell>
          <cell r="N22">
            <v>9190.42</v>
          </cell>
          <cell r="O22">
            <v>9748.32</v>
          </cell>
          <cell r="P22">
            <v>10021.75</v>
          </cell>
          <cell r="Q22">
            <v>10377</v>
          </cell>
          <cell r="R22">
            <v>10675.63</v>
          </cell>
          <cell r="S22">
            <v>11146.07</v>
          </cell>
          <cell r="T22">
            <v>11365.41</v>
          </cell>
          <cell r="U22">
            <v>11344.75</v>
          </cell>
          <cell r="V22">
            <v>11350.02</v>
          </cell>
          <cell r="W22">
            <v>11353.37</v>
          </cell>
          <cell r="X22">
            <v>11084.14</v>
          </cell>
          <cell r="Y22">
            <v>10981.7</v>
          </cell>
          <cell r="Z22">
            <v>11335.28</v>
          </cell>
          <cell r="AA22">
            <v>10972.76</v>
          </cell>
          <cell r="AB22">
            <v>11159.14</v>
          </cell>
          <cell r="AC22">
            <v>11098.72</v>
          </cell>
          <cell r="AD22">
            <v>11604.81</v>
          </cell>
          <cell r="AE22">
            <v>12306.92</v>
          </cell>
          <cell r="AF22">
            <v>13077.43</v>
          </cell>
          <cell r="AG22">
            <v>13778.45</v>
          </cell>
          <cell r="AH22">
            <v>14308.36</v>
          </cell>
          <cell r="AI22">
            <v>14688.83</v>
          </cell>
          <cell r="AJ22">
            <v>15009.81</v>
          </cell>
          <cell r="AK22">
            <v>15289.23</v>
          </cell>
          <cell r="AL22">
            <v>15568.87</v>
          </cell>
          <cell r="AM22">
            <v>15886.31</v>
          </cell>
          <cell r="AN22">
            <v>16201.08</v>
          </cell>
          <cell r="AO22">
            <v>16522.990000000002</v>
          </cell>
          <cell r="AP22">
            <v>16849.240000000002</v>
          </cell>
          <cell r="AQ22">
            <v>17188</v>
          </cell>
          <cell r="AR22">
            <v>17528.27</v>
          </cell>
          <cell r="AS22">
            <v>17871.64</v>
          </cell>
          <cell r="AT22">
            <v>18222.689999999999</v>
          </cell>
          <cell r="AU22">
            <v>18574.36</v>
          </cell>
          <cell r="AV22">
            <v>18920.8</v>
          </cell>
          <cell r="AW22">
            <v>19262.29</v>
          </cell>
          <cell r="AX22">
            <v>19597.96</v>
          </cell>
          <cell r="AY22">
            <v>19936.88</v>
          </cell>
          <cell r="AZ22">
            <v>20275.099999999999</v>
          </cell>
          <cell r="BA22">
            <v>20612.669999999998</v>
          </cell>
          <cell r="BB22">
            <v>20950.849999999999</v>
          </cell>
          <cell r="BC22">
            <v>21291.11</v>
          </cell>
        </row>
        <row r="23">
          <cell r="A23" t="str">
            <v>FCFUEL[ALLC,ELE]</v>
          </cell>
          <cell r="B23" t="str">
            <v>ktoe</v>
          </cell>
          <cell r="C23" t="str">
            <v>EnerGreen</v>
          </cell>
          <cell r="D23" t="str">
            <v>FCFUEL[ALLC,ELE]_ktepS2</v>
          </cell>
          <cell r="E23">
            <v>6514.74</v>
          </cell>
          <cell r="F23">
            <v>6628.51</v>
          </cell>
          <cell r="G23">
            <v>6488.23</v>
          </cell>
          <cell r="H23">
            <v>6944.39</v>
          </cell>
          <cell r="I23">
            <v>7443.76</v>
          </cell>
          <cell r="J23">
            <v>7848.88</v>
          </cell>
          <cell r="K23">
            <v>8748.06</v>
          </cell>
          <cell r="L23">
            <v>8490.4500000000007</v>
          </cell>
          <cell r="M23">
            <v>9298.81</v>
          </cell>
          <cell r="N23">
            <v>9190.42</v>
          </cell>
          <cell r="O23">
            <v>9748.32</v>
          </cell>
          <cell r="P23">
            <v>10021.75</v>
          </cell>
          <cell r="Q23">
            <v>10377</v>
          </cell>
          <cell r="R23">
            <v>10675.63</v>
          </cell>
          <cell r="S23">
            <v>11146.07</v>
          </cell>
          <cell r="T23">
            <v>11365.41</v>
          </cell>
          <cell r="U23">
            <v>11344.75</v>
          </cell>
          <cell r="V23">
            <v>11350.02</v>
          </cell>
          <cell r="W23">
            <v>11353.37</v>
          </cell>
          <cell r="X23">
            <v>11084.14</v>
          </cell>
          <cell r="Y23">
            <v>10981.7</v>
          </cell>
          <cell r="Z23">
            <v>11335.28</v>
          </cell>
          <cell r="AA23">
            <v>10972.76</v>
          </cell>
          <cell r="AB23">
            <v>11159.14</v>
          </cell>
          <cell r="AC23">
            <v>11117.12</v>
          </cell>
          <cell r="AD23">
            <v>11793.29</v>
          </cell>
          <cell r="AE23">
            <v>12653.3</v>
          </cell>
          <cell r="AF23">
            <v>13590.52</v>
          </cell>
          <cell r="AG23">
            <v>14430.88</v>
          </cell>
          <cell r="AH23">
            <v>15071.33</v>
          </cell>
          <cell r="AI23">
            <v>15547.06</v>
          </cell>
          <cell r="AJ23">
            <v>15912.06</v>
          </cell>
          <cell r="AK23">
            <v>16213.74</v>
          </cell>
          <cell r="AL23">
            <v>16518.650000000001</v>
          </cell>
          <cell r="AM23">
            <v>16875.740000000002</v>
          </cell>
          <cell r="AN23">
            <v>17246.259999999998</v>
          </cell>
          <cell r="AO23">
            <v>17598.46</v>
          </cell>
          <cell r="AP23">
            <v>17955.73</v>
          </cell>
          <cell r="AQ23">
            <v>18320.91</v>
          </cell>
          <cell r="AR23">
            <v>18704.84</v>
          </cell>
          <cell r="AS23">
            <v>19104.79</v>
          </cell>
          <cell r="AT23">
            <v>19504.349999999999</v>
          </cell>
          <cell r="AU23">
            <v>19892.78</v>
          </cell>
          <cell r="AV23">
            <v>20272.03</v>
          </cell>
          <cell r="AW23">
            <v>20644.75</v>
          </cell>
          <cell r="AX23">
            <v>21009.89</v>
          </cell>
          <cell r="AY23">
            <v>21388.6</v>
          </cell>
          <cell r="AZ23">
            <v>21782.76</v>
          </cell>
          <cell r="BA23">
            <v>22196.92</v>
          </cell>
          <cell r="BB23">
            <v>22603.88</v>
          </cell>
          <cell r="BC23">
            <v>23018.65</v>
          </cell>
        </row>
        <row r="24">
          <cell r="A24" t="str">
            <v>FCFUEL[ALLC,BIO]</v>
          </cell>
          <cell r="B24" t="str">
            <v>ktoe</v>
          </cell>
          <cell r="C24" t="str">
            <v>EnerBase</v>
          </cell>
          <cell r="D24" t="str">
            <v>FCFUEL[ALLC,BIO]_ktepS3</v>
          </cell>
          <cell r="E24">
            <v>1283.48</v>
          </cell>
          <cell r="F24">
            <v>1259.81</v>
          </cell>
          <cell r="G24">
            <v>1054.29</v>
          </cell>
          <cell r="H24">
            <v>1195.6199999999999</v>
          </cell>
          <cell r="I24">
            <v>1163.8699999999999</v>
          </cell>
          <cell r="J24">
            <v>1251.68</v>
          </cell>
          <cell r="K24">
            <v>1351.25</v>
          </cell>
          <cell r="L24">
            <v>1282.7</v>
          </cell>
          <cell r="M24">
            <v>1318.57</v>
          </cell>
          <cell r="N24">
            <v>1313.33</v>
          </cell>
          <cell r="O24">
            <v>1731.68</v>
          </cell>
          <cell r="P24">
            <v>2060.69</v>
          </cell>
          <cell r="Q24">
            <v>2105.98</v>
          </cell>
          <cell r="R24">
            <v>2207.6</v>
          </cell>
          <cell r="S24">
            <v>2504.8200000000002</v>
          </cell>
          <cell r="T24">
            <v>2522.67</v>
          </cell>
          <cell r="U24">
            <v>2626.9</v>
          </cell>
          <cell r="V24">
            <v>2944.78</v>
          </cell>
          <cell r="W24">
            <v>2991.12</v>
          </cell>
          <cell r="X24">
            <v>2941.15</v>
          </cell>
          <cell r="Y24">
            <v>2337.87</v>
          </cell>
          <cell r="Z24">
            <v>2216.7600000000002</v>
          </cell>
          <cell r="AA24">
            <v>2143.89</v>
          </cell>
          <cell r="AB24">
            <v>2044.76</v>
          </cell>
          <cell r="AC24">
            <v>2312.59</v>
          </cell>
          <cell r="AD24">
            <v>3003.62</v>
          </cell>
          <cell r="AE24">
            <v>3590.94</v>
          </cell>
          <cell r="AF24">
            <v>4066.7</v>
          </cell>
          <cell r="AG24">
            <v>4476.03</v>
          </cell>
          <cell r="AH24">
            <v>4787.2</v>
          </cell>
          <cell r="AI24">
            <v>5052.57</v>
          </cell>
          <cell r="AJ24">
            <v>5291.99</v>
          </cell>
          <cell r="AK24">
            <v>5504.99</v>
          </cell>
          <cell r="AL24">
            <v>5688.31</v>
          </cell>
          <cell r="AM24">
            <v>5857.12</v>
          </cell>
          <cell r="AN24">
            <v>6011.16</v>
          </cell>
          <cell r="AO24">
            <v>6152.92</v>
          </cell>
          <cell r="AP24">
            <v>6287.78</v>
          </cell>
          <cell r="AQ24">
            <v>6418.71</v>
          </cell>
          <cell r="AR24">
            <v>6546.18</v>
          </cell>
          <cell r="AS24">
            <v>6670.11</v>
          </cell>
          <cell r="AT24">
            <v>6793.25</v>
          </cell>
          <cell r="AU24">
            <v>6913.16</v>
          </cell>
          <cell r="AV24">
            <v>7031.56</v>
          </cell>
          <cell r="AW24">
            <v>7148.37</v>
          </cell>
          <cell r="AX24">
            <v>7263.33</v>
          </cell>
          <cell r="AY24">
            <v>7379.28</v>
          </cell>
          <cell r="AZ24">
            <v>7494.73</v>
          </cell>
          <cell r="BA24">
            <v>7608.64</v>
          </cell>
          <cell r="BB24">
            <v>7721.07</v>
          </cell>
          <cell r="BC24">
            <v>7832.25</v>
          </cell>
        </row>
        <row r="25">
          <cell r="A25" t="str">
            <v>FCFUEL[ALLC,BIO]</v>
          </cell>
          <cell r="B25" t="str">
            <v>ktoe</v>
          </cell>
          <cell r="C25" t="str">
            <v>EnerBlue</v>
          </cell>
          <cell r="D25" t="str">
            <v>FCFUEL[ALLC,BIO]_ktepS1</v>
          </cell>
          <cell r="E25">
            <v>1283.48</v>
          </cell>
          <cell r="F25">
            <v>1259.81</v>
          </cell>
          <cell r="G25">
            <v>1054.29</v>
          </cell>
          <cell r="H25">
            <v>1195.6199999999999</v>
          </cell>
          <cell r="I25">
            <v>1163.8699999999999</v>
          </cell>
          <cell r="J25">
            <v>1251.68</v>
          </cell>
          <cell r="K25">
            <v>1351.25</v>
          </cell>
          <cell r="L25">
            <v>1282.7</v>
          </cell>
          <cell r="M25">
            <v>1318.57</v>
          </cell>
          <cell r="N25">
            <v>1313.33</v>
          </cell>
          <cell r="O25">
            <v>1731.68</v>
          </cell>
          <cell r="P25">
            <v>2060.69</v>
          </cell>
          <cell r="Q25">
            <v>2105.98</v>
          </cell>
          <cell r="R25">
            <v>2207.6</v>
          </cell>
          <cell r="S25">
            <v>2504.8200000000002</v>
          </cell>
          <cell r="T25">
            <v>2522.67</v>
          </cell>
          <cell r="U25">
            <v>2626.9</v>
          </cell>
          <cell r="V25">
            <v>2944.78</v>
          </cell>
          <cell r="W25">
            <v>2991.12</v>
          </cell>
          <cell r="X25">
            <v>2941.15</v>
          </cell>
          <cell r="Y25">
            <v>2337.87</v>
          </cell>
          <cell r="Z25">
            <v>2216.7600000000002</v>
          </cell>
          <cell r="AA25">
            <v>2143.89</v>
          </cell>
          <cell r="AB25">
            <v>2044.76</v>
          </cell>
          <cell r="AC25">
            <v>2278.09</v>
          </cell>
          <cell r="AD25">
            <v>3047.52</v>
          </cell>
          <cell r="AE25">
            <v>3737.44</v>
          </cell>
          <cell r="AF25">
            <v>4343.7700000000004</v>
          </cell>
          <cell r="AG25">
            <v>4821.58</v>
          </cell>
          <cell r="AH25">
            <v>5253.93</v>
          </cell>
          <cell r="AI25">
            <v>5669.05</v>
          </cell>
          <cell r="AJ25">
            <v>6069.04</v>
          </cell>
          <cell r="AK25">
            <v>6434.68</v>
          </cell>
          <cell r="AL25">
            <v>6764.12</v>
          </cell>
          <cell r="AM25">
            <v>7066.01</v>
          </cell>
          <cell r="AN25">
            <v>7345.86</v>
          </cell>
          <cell r="AO25">
            <v>7600.8</v>
          </cell>
          <cell r="AP25">
            <v>7838.96</v>
          </cell>
          <cell r="AQ25">
            <v>8060.51</v>
          </cell>
          <cell r="AR25">
            <v>8276.07</v>
          </cell>
          <cell r="AS25">
            <v>8485.9500000000007</v>
          </cell>
          <cell r="AT25">
            <v>8693.44</v>
          </cell>
          <cell r="AU25">
            <v>8896.98</v>
          </cell>
          <cell r="AV25">
            <v>9089.17</v>
          </cell>
          <cell r="AW25">
            <v>9271.2000000000007</v>
          </cell>
          <cell r="AX25">
            <v>9443.36</v>
          </cell>
          <cell r="AY25">
            <v>9608.32</v>
          </cell>
          <cell r="AZ25">
            <v>9764.23</v>
          </cell>
          <cell r="BA25">
            <v>9910.26</v>
          </cell>
          <cell r="BB25">
            <v>10045.879999999999</v>
          </cell>
          <cell r="BC25">
            <v>10170.86</v>
          </cell>
        </row>
        <row r="26">
          <cell r="A26" t="str">
            <v>FCFUEL[ALLC,BIO]</v>
          </cell>
          <cell r="B26" t="str">
            <v>ktoe</v>
          </cell>
          <cell r="C26" t="str">
            <v>EnerGreen</v>
          </cell>
          <cell r="D26" t="str">
            <v>FCFUEL[ALLC,BIO]_ktepS2</v>
          </cell>
          <cell r="E26">
            <v>1283.48</v>
          </cell>
          <cell r="F26">
            <v>1259.81</v>
          </cell>
          <cell r="G26">
            <v>1054.29</v>
          </cell>
          <cell r="H26">
            <v>1195.6199999999999</v>
          </cell>
          <cell r="I26">
            <v>1163.8699999999999</v>
          </cell>
          <cell r="J26">
            <v>1251.68</v>
          </cell>
          <cell r="K26">
            <v>1351.25</v>
          </cell>
          <cell r="L26">
            <v>1282.7</v>
          </cell>
          <cell r="M26">
            <v>1318.57</v>
          </cell>
          <cell r="N26">
            <v>1313.33</v>
          </cell>
          <cell r="O26">
            <v>1731.68</v>
          </cell>
          <cell r="P26">
            <v>2060.69</v>
          </cell>
          <cell r="Q26">
            <v>2105.98</v>
          </cell>
          <cell r="R26">
            <v>2207.6</v>
          </cell>
          <cell r="S26">
            <v>2504.8200000000002</v>
          </cell>
          <cell r="T26">
            <v>2522.67</v>
          </cell>
          <cell r="U26">
            <v>2626.9</v>
          </cell>
          <cell r="V26">
            <v>2944.78</v>
          </cell>
          <cell r="W26">
            <v>2991.12</v>
          </cell>
          <cell r="X26">
            <v>2941.15</v>
          </cell>
          <cell r="Y26">
            <v>2337.87</v>
          </cell>
          <cell r="Z26">
            <v>2216.7600000000002</v>
          </cell>
          <cell r="AA26">
            <v>2143.89</v>
          </cell>
          <cell r="AB26">
            <v>2044.76</v>
          </cell>
          <cell r="AC26">
            <v>2277.7399999999998</v>
          </cell>
          <cell r="AD26">
            <v>3145.63</v>
          </cell>
          <cell r="AE26">
            <v>3943.14</v>
          </cell>
          <cell r="AF26">
            <v>4597.95</v>
          </cell>
          <cell r="AG26">
            <v>5113.1000000000004</v>
          </cell>
          <cell r="AH26">
            <v>5606.4</v>
          </cell>
          <cell r="AI26">
            <v>6071.74</v>
          </cell>
          <cell r="AJ26">
            <v>6489.28</v>
          </cell>
          <cell r="AK26">
            <v>6855.92</v>
          </cell>
          <cell r="AL26">
            <v>7165.34</v>
          </cell>
          <cell r="AM26">
            <v>7432.77</v>
          </cell>
          <cell r="AN26">
            <v>7658.49</v>
          </cell>
          <cell r="AO26">
            <v>7860.63</v>
          </cell>
          <cell r="AP26">
            <v>8036.79</v>
          </cell>
          <cell r="AQ26">
            <v>8188</v>
          </cell>
          <cell r="AR26">
            <v>8304.61</v>
          </cell>
          <cell r="AS26">
            <v>8388.9599999999991</v>
          </cell>
          <cell r="AT26">
            <v>8465.19</v>
          </cell>
          <cell r="AU26">
            <v>8532.19</v>
          </cell>
          <cell r="AV26">
            <v>8591.68</v>
          </cell>
          <cell r="AW26">
            <v>8643.7199999999993</v>
          </cell>
          <cell r="AX26">
            <v>8685.67</v>
          </cell>
          <cell r="AY26">
            <v>8716.5400000000009</v>
          </cell>
          <cell r="AZ26">
            <v>8730.6200000000008</v>
          </cell>
          <cell r="BA26">
            <v>8728.75</v>
          </cell>
          <cell r="BB26">
            <v>8712.51</v>
          </cell>
          <cell r="BC26">
            <v>8689.35</v>
          </cell>
        </row>
        <row r="27">
          <cell r="A27" t="str">
            <v>FCFUEL[ALLC,H2]</v>
          </cell>
          <cell r="B27" t="str">
            <v>ktoe</v>
          </cell>
          <cell r="C27" t="str">
            <v>EnerBase</v>
          </cell>
          <cell r="D27" t="str">
            <v>FCFUEL[ALLC,H2]_ktepS3</v>
          </cell>
          <cell r="E27">
            <v>549.97</v>
          </cell>
          <cell r="F27">
            <v>549.97</v>
          </cell>
          <cell r="G27">
            <v>551.16</v>
          </cell>
          <cell r="H27">
            <v>552.34</v>
          </cell>
          <cell r="I27">
            <v>552.34</v>
          </cell>
          <cell r="J27">
            <v>552.72</v>
          </cell>
          <cell r="K27">
            <v>553.4</v>
          </cell>
          <cell r="L27">
            <v>553.4</v>
          </cell>
          <cell r="M27">
            <v>553.44000000000005</v>
          </cell>
          <cell r="N27">
            <v>553.44000000000005</v>
          </cell>
          <cell r="O27">
            <v>560.79999999999995</v>
          </cell>
          <cell r="P27">
            <v>562.05999999999995</v>
          </cell>
          <cell r="Q27">
            <v>562.05999999999995</v>
          </cell>
          <cell r="R27">
            <v>562.05999999999995</v>
          </cell>
          <cell r="S27">
            <v>564.5</v>
          </cell>
          <cell r="T27">
            <v>564.5</v>
          </cell>
          <cell r="U27">
            <v>564.5</v>
          </cell>
          <cell r="V27">
            <v>618.22</v>
          </cell>
          <cell r="W27">
            <v>627.78</v>
          </cell>
          <cell r="X27">
            <v>627.78</v>
          </cell>
          <cell r="Y27">
            <v>627.78</v>
          </cell>
          <cell r="Z27">
            <v>695.48</v>
          </cell>
          <cell r="AA27">
            <v>698.93</v>
          </cell>
          <cell r="AB27">
            <v>702.07</v>
          </cell>
          <cell r="AC27">
            <v>720.3</v>
          </cell>
          <cell r="AD27">
            <v>773.49</v>
          </cell>
          <cell r="AE27">
            <v>806.79</v>
          </cell>
          <cell r="AF27">
            <v>835.05</v>
          </cell>
          <cell r="AG27">
            <v>855.99</v>
          </cell>
          <cell r="AH27">
            <v>871.64</v>
          </cell>
          <cell r="AI27">
            <v>882.89</v>
          </cell>
          <cell r="AJ27">
            <v>892.58</v>
          </cell>
          <cell r="AK27">
            <v>901.33</v>
          </cell>
          <cell r="AL27">
            <v>895.27</v>
          </cell>
          <cell r="AM27">
            <v>897.09</v>
          </cell>
          <cell r="AN27">
            <v>904.48</v>
          </cell>
          <cell r="AO27">
            <v>910.49</v>
          </cell>
          <cell r="AP27">
            <v>915.2</v>
          </cell>
          <cell r="AQ27">
            <v>918.55</v>
          </cell>
          <cell r="AR27">
            <v>922.07</v>
          </cell>
          <cell r="AS27">
            <v>927.03</v>
          </cell>
          <cell r="AT27">
            <v>935.63</v>
          </cell>
          <cell r="AU27">
            <v>949.13</v>
          </cell>
          <cell r="AV27">
            <v>963.93</v>
          </cell>
          <cell r="AW27">
            <v>979.64</v>
          </cell>
          <cell r="AX27">
            <v>996.18</v>
          </cell>
          <cell r="AY27">
            <v>1013.97</v>
          </cell>
          <cell r="AZ27">
            <v>1032.8900000000001</v>
          </cell>
          <cell r="BA27">
            <v>1052.81</v>
          </cell>
          <cell r="BB27">
            <v>1073.58</v>
          </cell>
          <cell r="BC27">
            <v>1094.9000000000001</v>
          </cell>
        </row>
        <row r="28">
          <cell r="A28" t="str">
            <v>FCFUEL[ALLC,H2]</v>
          </cell>
          <cell r="B28" t="str">
            <v>ktoe</v>
          </cell>
          <cell r="C28" t="str">
            <v>EnerBlue</v>
          </cell>
          <cell r="D28" t="str">
            <v>FCFUEL[ALLC,H2]_ktepS1</v>
          </cell>
          <cell r="E28">
            <v>549.97</v>
          </cell>
          <cell r="F28">
            <v>549.97</v>
          </cell>
          <cell r="G28">
            <v>551.16</v>
          </cell>
          <cell r="H28">
            <v>552.34</v>
          </cell>
          <cell r="I28">
            <v>552.34</v>
          </cell>
          <cell r="J28">
            <v>552.72</v>
          </cell>
          <cell r="K28">
            <v>553.4</v>
          </cell>
          <cell r="L28">
            <v>553.4</v>
          </cell>
          <cell r="M28">
            <v>553.44000000000005</v>
          </cell>
          <cell r="N28">
            <v>553.44000000000005</v>
          </cell>
          <cell r="O28">
            <v>560.79999999999995</v>
          </cell>
          <cell r="P28">
            <v>562.05999999999995</v>
          </cell>
          <cell r="Q28">
            <v>562.05999999999995</v>
          </cell>
          <cell r="R28">
            <v>562.05999999999995</v>
          </cell>
          <cell r="S28">
            <v>564.5</v>
          </cell>
          <cell r="T28">
            <v>564.5</v>
          </cell>
          <cell r="U28">
            <v>564.5</v>
          </cell>
          <cell r="V28">
            <v>618.22</v>
          </cell>
          <cell r="W28">
            <v>627.78</v>
          </cell>
          <cell r="X28">
            <v>627.78</v>
          </cell>
          <cell r="Y28">
            <v>627.78</v>
          </cell>
          <cell r="Z28">
            <v>695.48</v>
          </cell>
          <cell r="AA28">
            <v>698.93</v>
          </cell>
          <cell r="AB28">
            <v>702.07</v>
          </cell>
          <cell r="AC28">
            <v>721.92</v>
          </cell>
          <cell r="AD28">
            <v>781.91</v>
          </cell>
          <cell r="AE28">
            <v>819.52</v>
          </cell>
          <cell r="AF28">
            <v>855.77</v>
          </cell>
          <cell r="AG28">
            <v>885.24</v>
          </cell>
          <cell r="AH28">
            <v>907.53</v>
          </cell>
          <cell r="AI28">
            <v>923.28</v>
          </cell>
          <cell r="AJ28">
            <v>934.87</v>
          </cell>
          <cell r="AK28">
            <v>943.24</v>
          </cell>
          <cell r="AL28">
            <v>945.95</v>
          </cell>
          <cell r="AM28">
            <v>953.45</v>
          </cell>
          <cell r="AN28">
            <v>966.59</v>
          </cell>
          <cell r="AO28">
            <v>981.51</v>
          </cell>
          <cell r="AP28">
            <v>998.66</v>
          </cell>
          <cell r="AQ28">
            <v>1017.86</v>
          </cell>
          <cell r="AR28">
            <v>1039.3900000000001</v>
          </cell>
          <cell r="AS28">
            <v>1063.77</v>
          </cell>
          <cell r="AT28">
            <v>1091.1500000000001</v>
          </cell>
          <cell r="AU28">
            <v>1121.3399999999999</v>
          </cell>
          <cell r="AV28">
            <v>1152.5</v>
          </cell>
          <cell r="AW28">
            <v>1184.42</v>
          </cell>
          <cell r="AX28">
            <v>1216.6600000000001</v>
          </cell>
          <cell r="AY28">
            <v>1251.3</v>
          </cell>
          <cell r="AZ28">
            <v>1288.03</v>
          </cell>
          <cell r="BA28">
            <v>1324.73</v>
          </cell>
          <cell r="BB28">
            <v>1361.21</v>
          </cell>
          <cell r="BC28">
            <v>1397.26</v>
          </cell>
        </row>
        <row r="29">
          <cell r="A29" t="str">
            <v>FCFUEL[ALLC,H2]</v>
          </cell>
          <cell r="B29" t="str">
            <v>ktoe</v>
          </cell>
          <cell r="C29" t="str">
            <v>EnerGreen</v>
          </cell>
          <cell r="D29" t="str">
            <v>FCFUEL[ALLC,H2]_ktepS2</v>
          </cell>
          <cell r="E29">
            <v>549.97</v>
          </cell>
          <cell r="F29">
            <v>549.97</v>
          </cell>
          <cell r="G29">
            <v>551.16</v>
          </cell>
          <cell r="H29">
            <v>552.34</v>
          </cell>
          <cell r="I29">
            <v>552.34</v>
          </cell>
          <cell r="J29">
            <v>552.72</v>
          </cell>
          <cell r="K29">
            <v>553.4</v>
          </cell>
          <cell r="L29">
            <v>553.4</v>
          </cell>
          <cell r="M29">
            <v>553.44000000000005</v>
          </cell>
          <cell r="N29">
            <v>553.44000000000005</v>
          </cell>
          <cell r="O29">
            <v>560.79999999999995</v>
          </cell>
          <cell r="P29">
            <v>562.05999999999995</v>
          </cell>
          <cell r="Q29">
            <v>562.05999999999995</v>
          </cell>
          <cell r="R29">
            <v>562.05999999999995</v>
          </cell>
          <cell r="S29">
            <v>564.5</v>
          </cell>
          <cell r="T29">
            <v>564.5</v>
          </cell>
          <cell r="U29">
            <v>564.5</v>
          </cell>
          <cell r="V29">
            <v>618.22</v>
          </cell>
          <cell r="W29">
            <v>627.78</v>
          </cell>
          <cell r="X29">
            <v>627.78</v>
          </cell>
          <cell r="Y29">
            <v>627.78</v>
          </cell>
          <cell r="Z29">
            <v>695.48</v>
          </cell>
          <cell r="AA29">
            <v>698.93</v>
          </cell>
          <cell r="AB29">
            <v>702.07</v>
          </cell>
          <cell r="AC29">
            <v>723.93</v>
          </cell>
          <cell r="AD29">
            <v>791.78</v>
          </cell>
          <cell r="AE29">
            <v>833</v>
          </cell>
          <cell r="AF29">
            <v>874.48</v>
          </cell>
          <cell r="AG29">
            <v>906.35</v>
          </cell>
          <cell r="AH29">
            <v>926.58</v>
          </cell>
          <cell r="AI29">
            <v>939.23</v>
          </cell>
          <cell r="AJ29">
            <v>947.18</v>
          </cell>
          <cell r="AK29">
            <v>951.78</v>
          </cell>
          <cell r="AL29">
            <v>955.35</v>
          </cell>
          <cell r="AM29">
            <v>963.38</v>
          </cell>
          <cell r="AN29">
            <v>978.56</v>
          </cell>
          <cell r="AO29">
            <v>999.17</v>
          </cell>
          <cell r="AP29">
            <v>1025.05</v>
          </cell>
          <cell r="AQ29">
            <v>1055.3699999999999</v>
          </cell>
          <cell r="AR29">
            <v>1089.7</v>
          </cell>
          <cell r="AS29">
            <v>1127.8800000000001</v>
          </cell>
          <cell r="AT29">
            <v>1168.18</v>
          </cell>
          <cell r="AU29">
            <v>1209.49</v>
          </cell>
          <cell r="AV29">
            <v>1251.8599999999999</v>
          </cell>
          <cell r="AW29">
            <v>1294.8900000000001</v>
          </cell>
          <cell r="AX29">
            <v>1336.11</v>
          </cell>
          <cell r="AY29">
            <v>1378.19</v>
          </cell>
          <cell r="AZ29">
            <v>1422.04</v>
          </cell>
          <cell r="BA29">
            <v>1469.59</v>
          </cell>
          <cell r="BB29">
            <v>1509.83</v>
          </cell>
          <cell r="BC29">
            <v>1552.81</v>
          </cell>
        </row>
        <row r="30">
          <cell r="A30" t="str">
            <v>FCFUEL[ALLC,HEA]</v>
          </cell>
          <cell r="B30" t="str">
            <v>ktoe</v>
          </cell>
          <cell r="C30" t="str">
            <v>EnerBase</v>
          </cell>
          <cell r="D30" t="str">
            <v>FCFUEL[ALLC,HEA]_ktepS3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4.3899999999999997</v>
          </cell>
          <cell r="AD30">
            <v>4.83</v>
          </cell>
          <cell r="AE30">
            <v>6.59</v>
          </cell>
          <cell r="AF30">
            <v>8.4499999999999993</v>
          </cell>
          <cell r="AG30">
            <v>10.51</v>
          </cell>
          <cell r="AH30">
            <v>12.71</v>
          </cell>
          <cell r="AI30">
            <v>14.99</v>
          </cell>
          <cell r="AJ30">
            <v>17.22</v>
          </cell>
          <cell r="AK30">
            <v>19.420000000000002</v>
          </cell>
          <cell r="AL30">
            <v>21.64</v>
          </cell>
          <cell r="AM30">
            <v>23.97</v>
          </cell>
          <cell r="AN30">
            <v>26.59</v>
          </cell>
          <cell r="AO30">
            <v>29.82</v>
          </cell>
          <cell r="AP30">
            <v>34.020000000000003</v>
          </cell>
          <cell r="AQ30">
            <v>39.65</v>
          </cell>
          <cell r="AR30">
            <v>47.01</v>
          </cell>
          <cell r="AS30">
            <v>56.06</v>
          </cell>
          <cell r="AT30">
            <v>66.180000000000007</v>
          </cell>
          <cell r="AU30">
            <v>76.62</v>
          </cell>
          <cell r="AV30">
            <v>86.77</v>
          </cell>
          <cell r="AW30">
            <v>96.41</v>
          </cell>
          <cell r="AX30">
            <v>105.59</v>
          </cell>
          <cell r="AY30">
            <v>114.36</v>
          </cell>
          <cell r="AZ30">
            <v>122.95</v>
          </cell>
          <cell r="BA30">
            <v>131.41</v>
          </cell>
          <cell r="BB30">
            <v>139.82</v>
          </cell>
          <cell r="BC30">
            <v>148.15</v>
          </cell>
        </row>
        <row r="31">
          <cell r="A31" t="str">
            <v>FCFUEL[ALLC,HEA]</v>
          </cell>
          <cell r="B31" t="str">
            <v>ktoe</v>
          </cell>
          <cell r="C31" t="str">
            <v>EnerBlue</v>
          </cell>
          <cell r="D31" t="str">
            <v>FCFUEL[ALLC,HEA]_ktepS1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4.42</v>
          </cell>
          <cell r="AD31">
            <v>6.4</v>
          </cell>
          <cell r="AE31">
            <v>10.41</v>
          </cell>
          <cell r="AF31">
            <v>15.07</v>
          </cell>
          <cell r="AG31">
            <v>20.92</v>
          </cell>
          <cell r="AH31">
            <v>27.62</v>
          </cell>
          <cell r="AI31">
            <v>34.94</v>
          </cell>
          <cell r="AJ31">
            <v>42.31</v>
          </cell>
          <cell r="AK31">
            <v>49.39</v>
          </cell>
          <cell r="AL31">
            <v>56.42</v>
          </cell>
          <cell r="AM31">
            <v>63.63</v>
          </cell>
          <cell r="AN31">
            <v>72.290000000000006</v>
          </cell>
          <cell r="AO31">
            <v>83.87</v>
          </cell>
          <cell r="AP31">
            <v>100.1</v>
          </cell>
          <cell r="AQ31">
            <v>122.9</v>
          </cell>
          <cell r="AR31">
            <v>153.51</v>
          </cell>
          <cell r="AS31">
            <v>190.89</v>
          </cell>
          <cell r="AT31">
            <v>229.59</v>
          </cell>
          <cell r="AU31">
            <v>268.7</v>
          </cell>
          <cell r="AV31">
            <v>307.31</v>
          </cell>
          <cell r="AW31">
            <v>344.99</v>
          </cell>
          <cell r="AX31">
            <v>381.74</v>
          </cell>
          <cell r="AY31">
            <v>412.64</v>
          </cell>
          <cell r="AZ31">
            <v>438.09</v>
          </cell>
          <cell r="BA31">
            <v>460.41</v>
          </cell>
          <cell r="BB31">
            <v>480.51</v>
          </cell>
          <cell r="BC31">
            <v>498.82</v>
          </cell>
        </row>
        <row r="32">
          <cell r="A32" t="str">
            <v>FCFUEL[ALLC,HEA]</v>
          </cell>
          <cell r="B32" t="str">
            <v>ktoe</v>
          </cell>
          <cell r="C32" t="str">
            <v>EnerGreen</v>
          </cell>
          <cell r="D32" t="str">
            <v>FCFUEL[ALLC,HEA]_ktepS2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4.45</v>
          </cell>
          <cell r="AD32">
            <v>8.16</v>
          </cell>
          <cell r="AE32">
            <v>13.82</v>
          </cell>
          <cell r="AF32">
            <v>19.96</v>
          </cell>
          <cell r="AG32">
            <v>27.33</v>
          </cell>
          <cell r="AH32">
            <v>35.15</v>
          </cell>
          <cell r="AI32">
            <v>43.04</v>
          </cell>
          <cell r="AJ32">
            <v>50.5</v>
          </cell>
          <cell r="AK32">
            <v>57.5</v>
          </cell>
          <cell r="AL32">
            <v>64.349999999999994</v>
          </cell>
          <cell r="AM32">
            <v>71.55</v>
          </cell>
          <cell r="AN32">
            <v>80.959999999999994</v>
          </cell>
          <cell r="AO32">
            <v>94.53</v>
          </cell>
          <cell r="AP32">
            <v>114.42</v>
          </cell>
          <cell r="AQ32">
            <v>142.97999999999999</v>
          </cell>
          <cell r="AR32">
            <v>179.93</v>
          </cell>
          <cell r="AS32">
            <v>219.38</v>
          </cell>
          <cell r="AT32">
            <v>260.17</v>
          </cell>
          <cell r="AU32">
            <v>300.75</v>
          </cell>
          <cell r="AV32">
            <v>340.01</v>
          </cell>
          <cell r="AW32">
            <v>377.64</v>
          </cell>
          <cell r="AX32">
            <v>413.95</v>
          </cell>
          <cell r="AY32">
            <v>449.12</v>
          </cell>
          <cell r="AZ32">
            <v>483.48</v>
          </cell>
          <cell r="BA32">
            <v>515.39</v>
          </cell>
          <cell r="BB32">
            <v>532.49</v>
          </cell>
          <cell r="BC32">
            <v>543.59</v>
          </cell>
        </row>
        <row r="33">
          <cell r="A33" t="str">
            <v>FCSECTORS TOTAL[ALLC,INDUS]</v>
          </cell>
          <cell r="B33" t="str">
            <v>ktoe</v>
          </cell>
          <cell r="C33" t="str">
            <v>EnerBase</v>
          </cell>
          <cell r="D33" t="str">
            <v>FCSECTORS TOTAL[ALLC,INDUS]_ktepS3</v>
          </cell>
          <cell r="E33">
            <v>14679.61</v>
          </cell>
          <cell r="F33">
            <v>14008.99</v>
          </cell>
          <cell r="G33">
            <v>13666.89</v>
          </cell>
          <cell r="H33">
            <v>15411.57</v>
          </cell>
          <cell r="I33">
            <v>16989.38</v>
          </cell>
          <cell r="J33">
            <v>16942.7</v>
          </cell>
          <cell r="K33">
            <v>18812.689999999999</v>
          </cell>
          <cell r="L33">
            <v>18717.650000000001</v>
          </cell>
          <cell r="M33">
            <v>18238.669999999998</v>
          </cell>
          <cell r="N33">
            <v>17050.12</v>
          </cell>
          <cell r="O33">
            <v>17848.330000000002</v>
          </cell>
          <cell r="P33">
            <v>18240.150000000001</v>
          </cell>
          <cell r="Q33">
            <v>18072.04</v>
          </cell>
          <cell r="R33">
            <v>17532.580000000002</v>
          </cell>
          <cell r="S33">
            <v>18878.46</v>
          </cell>
          <cell r="T33">
            <v>18465</v>
          </cell>
          <cell r="U33">
            <v>17354.64</v>
          </cell>
          <cell r="V33">
            <v>17578.560000000001</v>
          </cell>
          <cell r="W33">
            <v>17769.11</v>
          </cell>
          <cell r="X33">
            <v>17618.97</v>
          </cell>
          <cell r="Y33">
            <v>16605.810000000001</v>
          </cell>
          <cell r="Z33">
            <v>17044.11</v>
          </cell>
          <cell r="AA33">
            <v>16382.4</v>
          </cell>
          <cell r="AB33">
            <v>16703.240000000002</v>
          </cell>
          <cell r="AC33">
            <v>16549.349999999999</v>
          </cell>
          <cell r="AD33">
            <v>16875.21</v>
          </cell>
          <cell r="AE33">
            <v>17438.990000000002</v>
          </cell>
          <cell r="AF33">
            <v>18011.77</v>
          </cell>
          <cell r="AG33">
            <v>18451.490000000002</v>
          </cell>
          <cell r="AH33">
            <v>18709.05</v>
          </cell>
          <cell r="AI33">
            <v>18810.580000000002</v>
          </cell>
          <cell r="AJ33">
            <v>18840.38</v>
          </cell>
          <cell r="AK33">
            <v>18847.82</v>
          </cell>
          <cell r="AL33">
            <v>18807.38</v>
          </cell>
          <cell r="AM33">
            <v>18858</v>
          </cell>
          <cell r="AN33">
            <v>18918.080000000002</v>
          </cell>
          <cell r="AO33">
            <v>18983.96</v>
          </cell>
          <cell r="AP33">
            <v>19050.169999999998</v>
          </cell>
          <cell r="AQ33">
            <v>19127.310000000001</v>
          </cell>
          <cell r="AR33">
            <v>19218.63</v>
          </cell>
          <cell r="AS33">
            <v>19324.830000000002</v>
          </cell>
          <cell r="AT33">
            <v>19448.13</v>
          </cell>
          <cell r="AU33">
            <v>19585.3</v>
          </cell>
          <cell r="AV33">
            <v>19726.400000000001</v>
          </cell>
          <cell r="AW33">
            <v>19868.29</v>
          </cell>
          <cell r="AX33">
            <v>20009.240000000002</v>
          </cell>
          <cell r="AY33">
            <v>20151.71</v>
          </cell>
          <cell r="AZ33">
            <v>20290.8</v>
          </cell>
          <cell r="BA33">
            <v>20424.599999999999</v>
          </cell>
          <cell r="BB33">
            <v>20550.509999999998</v>
          </cell>
          <cell r="BC33">
            <v>20667.45</v>
          </cell>
        </row>
        <row r="34">
          <cell r="A34" t="str">
            <v>FCSECTORS TOTAL[ALLC,INDUS]</v>
          </cell>
          <cell r="B34" t="str">
            <v>ktoe</v>
          </cell>
          <cell r="C34" t="str">
            <v>EnerBlue</v>
          </cell>
          <cell r="D34" t="str">
            <v>FCSECTORS TOTAL[ALLC,INDUS]_ktepS1</v>
          </cell>
          <cell r="E34">
            <v>14679.61</v>
          </cell>
          <cell r="F34">
            <v>14008.99</v>
          </cell>
          <cell r="G34">
            <v>13666.89</v>
          </cell>
          <cell r="H34">
            <v>15411.57</v>
          </cell>
          <cell r="I34">
            <v>16989.38</v>
          </cell>
          <cell r="J34">
            <v>16942.7</v>
          </cell>
          <cell r="K34">
            <v>18812.689999999999</v>
          </cell>
          <cell r="L34">
            <v>18717.650000000001</v>
          </cell>
          <cell r="M34">
            <v>18238.669999999998</v>
          </cell>
          <cell r="N34">
            <v>17050.12</v>
          </cell>
          <cell r="O34">
            <v>17848.330000000002</v>
          </cell>
          <cell r="P34">
            <v>18240.150000000001</v>
          </cell>
          <cell r="Q34">
            <v>18072.04</v>
          </cell>
          <cell r="R34">
            <v>17532.580000000002</v>
          </cell>
          <cell r="S34">
            <v>18878.46</v>
          </cell>
          <cell r="T34">
            <v>18465</v>
          </cell>
          <cell r="U34">
            <v>17354.64</v>
          </cell>
          <cell r="V34">
            <v>17578.560000000001</v>
          </cell>
          <cell r="W34">
            <v>17769.11</v>
          </cell>
          <cell r="X34">
            <v>17618.97</v>
          </cell>
          <cell r="Y34">
            <v>16605.810000000001</v>
          </cell>
          <cell r="Z34">
            <v>17044.11</v>
          </cell>
          <cell r="AA34">
            <v>16382.4</v>
          </cell>
          <cell r="AB34">
            <v>16703.240000000002</v>
          </cell>
          <cell r="AC34">
            <v>16531.21</v>
          </cell>
          <cell r="AD34">
            <v>16612.41</v>
          </cell>
          <cell r="AE34">
            <v>16931.12</v>
          </cell>
          <cell r="AF34">
            <v>17211.87</v>
          </cell>
          <cell r="AG34">
            <v>17233.64</v>
          </cell>
          <cell r="AH34">
            <v>16978.63</v>
          </cell>
          <cell r="AI34">
            <v>16525.55</v>
          </cell>
          <cell r="AJ34">
            <v>16010.68</v>
          </cell>
          <cell r="AK34">
            <v>15542.92</v>
          </cell>
          <cell r="AL34">
            <v>15164.02</v>
          </cell>
          <cell r="AM34">
            <v>14985.93</v>
          </cell>
          <cell r="AN34">
            <v>14874.22</v>
          </cell>
          <cell r="AO34">
            <v>14821.86</v>
          </cell>
          <cell r="AP34">
            <v>14809.06</v>
          </cell>
          <cell r="AQ34">
            <v>14832.59</v>
          </cell>
          <cell r="AR34">
            <v>14885.61</v>
          </cell>
          <cell r="AS34">
            <v>14962.44</v>
          </cell>
          <cell r="AT34">
            <v>15050.59</v>
          </cell>
          <cell r="AU34">
            <v>15144.47</v>
          </cell>
          <cell r="AV34">
            <v>15240.24</v>
          </cell>
          <cell r="AW34">
            <v>15338</v>
          </cell>
          <cell r="AX34">
            <v>15435.76</v>
          </cell>
          <cell r="AY34">
            <v>15534.39</v>
          </cell>
          <cell r="AZ34">
            <v>15631.91</v>
          </cell>
          <cell r="BA34">
            <v>15725.48</v>
          </cell>
          <cell r="BB34">
            <v>15814.38</v>
          </cell>
          <cell r="BC34">
            <v>15900.63</v>
          </cell>
        </row>
        <row r="35">
          <cell r="A35" t="str">
            <v>FCSECTORS TOTAL[ALLC,INDUS]</v>
          </cell>
          <cell r="B35" t="str">
            <v>ktoe</v>
          </cell>
          <cell r="C35" t="str">
            <v>EnerGreen</v>
          </cell>
          <cell r="D35" t="str">
            <v>FCSECTORS TOTAL[ALLC,INDUS]_ktepS2</v>
          </cell>
          <cell r="E35">
            <v>14679.61</v>
          </cell>
          <cell r="F35">
            <v>14008.99</v>
          </cell>
          <cell r="G35">
            <v>13666.89</v>
          </cell>
          <cell r="H35">
            <v>15411.57</v>
          </cell>
          <cell r="I35">
            <v>16989.38</v>
          </cell>
          <cell r="J35">
            <v>16942.7</v>
          </cell>
          <cell r="K35">
            <v>18812.689999999999</v>
          </cell>
          <cell r="L35">
            <v>18717.650000000001</v>
          </cell>
          <cell r="M35">
            <v>18238.669999999998</v>
          </cell>
          <cell r="N35">
            <v>17050.12</v>
          </cell>
          <cell r="O35">
            <v>17848.330000000002</v>
          </cell>
          <cell r="P35">
            <v>18240.150000000001</v>
          </cell>
          <cell r="Q35">
            <v>18072.04</v>
          </cell>
          <cell r="R35">
            <v>17532.580000000002</v>
          </cell>
          <cell r="S35">
            <v>18878.46</v>
          </cell>
          <cell r="T35">
            <v>18465</v>
          </cell>
          <cell r="U35">
            <v>17354.64</v>
          </cell>
          <cell r="V35">
            <v>17578.560000000001</v>
          </cell>
          <cell r="W35">
            <v>17769.11</v>
          </cell>
          <cell r="X35">
            <v>17618.97</v>
          </cell>
          <cell r="Y35">
            <v>16605.810000000001</v>
          </cell>
          <cell r="Z35">
            <v>17044.11</v>
          </cell>
          <cell r="AA35">
            <v>16382.4</v>
          </cell>
          <cell r="AB35">
            <v>16703.240000000002</v>
          </cell>
          <cell r="AC35">
            <v>16506.16</v>
          </cell>
          <cell r="AD35">
            <v>16357.46</v>
          </cell>
          <cell r="AE35">
            <v>16453.759999999998</v>
          </cell>
          <cell r="AF35">
            <v>16506.560000000001</v>
          </cell>
          <cell r="AG35">
            <v>16218.65</v>
          </cell>
          <cell r="AH35">
            <v>15627.01</v>
          </cell>
          <cell r="AI35">
            <v>14868.22</v>
          </cell>
          <cell r="AJ35">
            <v>14100.01</v>
          </cell>
          <cell r="AK35">
            <v>13453.58</v>
          </cell>
          <cell r="AL35">
            <v>12976.02</v>
          </cell>
          <cell r="AM35">
            <v>12745.94</v>
          </cell>
          <cell r="AN35">
            <v>12600.67</v>
          </cell>
          <cell r="AO35">
            <v>12498.66</v>
          </cell>
          <cell r="AP35">
            <v>12444.98</v>
          </cell>
          <cell r="AQ35">
            <v>12431.37</v>
          </cell>
          <cell r="AR35">
            <v>12445.51</v>
          </cell>
          <cell r="AS35">
            <v>12479.39</v>
          </cell>
          <cell r="AT35">
            <v>12522.54</v>
          </cell>
          <cell r="AU35">
            <v>12566.95</v>
          </cell>
          <cell r="AV35">
            <v>12612.37</v>
          </cell>
          <cell r="AW35">
            <v>12661.48</v>
          </cell>
          <cell r="AX35">
            <v>12720.26</v>
          </cell>
          <cell r="AY35">
            <v>12788.68</v>
          </cell>
          <cell r="AZ35">
            <v>12868.33</v>
          </cell>
          <cell r="BA35">
            <v>12973.85</v>
          </cell>
          <cell r="BB35">
            <v>13086.16</v>
          </cell>
          <cell r="BC35">
            <v>13223.45</v>
          </cell>
        </row>
        <row r="36">
          <cell r="A36" t="str">
            <v>FCSECTORS TOTAL[ALLC,RASS]</v>
          </cell>
          <cell r="B36" t="str">
            <v>ktoe</v>
          </cell>
          <cell r="C36" t="str">
            <v>EnerBase</v>
          </cell>
          <cell r="D36" t="str">
            <v>FCSECTORS TOTAL[ALLC,RASS]_ktepS3</v>
          </cell>
          <cell r="E36">
            <v>14890.62</v>
          </cell>
          <cell r="F36">
            <v>14526.79</v>
          </cell>
          <cell r="G36">
            <v>14055.3</v>
          </cell>
          <cell r="H36">
            <v>15135.11</v>
          </cell>
          <cell r="I36">
            <v>15454.11</v>
          </cell>
          <cell r="J36">
            <v>17480.88</v>
          </cell>
          <cell r="K36">
            <v>17412.34</v>
          </cell>
          <cell r="L36">
            <v>17810.240000000002</v>
          </cell>
          <cell r="M36">
            <v>19726.990000000002</v>
          </cell>
          <cell r="N36">
            <v>19541.68</v>
          </cell>
          <cell r="O36">
            <v>20012.41</v>
          </cell>
          <cell r="P36">
            <v>19233.12</v>
          </cell>
          <cell r="Q36">
            <v>20540.87</v>
          </cell>
          <cell r="R36">
            <v>22443.81</v>
          </cell>
          <cell r="S36">
            <v>21977.05</v>
          </cell>
          <cell r="T36">
            <v>22456.26</v>
          </cell>
          <cell r="U36">
            <v>22621.06</v>
          </cell>
          <cell r="V36">
            <v>21914.67</v>
          </cell>
          <cell r="W36">
            <v>21136.34</v>
          </cell>
          <cell r="X36">
            <v>20532.71</v>
          </cell>
          <cell r="Y36">
            <v>19877.97</v>
          </cell>
          <cell r="Z36">
            <v>22943.41</v>
          </cell>
          <cell r="AA36">
            <v>22357.33</v>
          </cell>
          <cell r="AB36">
            <v>22234.07</v>
          </cell>
          <cell r="AC36">
            <v>21969.75</v>
          </cell>
          <cell r="AD36">
            <v>22301.74</v>
          </cell>
          <cell r="AE36">
            <v>22639.01</v>
          </cell>
          <cell r="AF36">
            <v>23043.82</v>
          </cell>
          <cell r="AG36">
            <v>23397.89</v>
          </cell>
          <cell r="AH36">
            <v>23645.67</v>
          </cell>
          <cell r="AI36">
            <v>23813.39</v>
          </cell>
          <cell r="AJ36">
            <v>23989.85</v>
          </cell>
          <cell r="AK36">
            <v>24157.99</v>
          </cell>
          <cell r="AL36">
            <v>24318.37</v>
          </cell>
          <cell r="AM36">
            <v>24473.96</v>
          </cell>
          <cell r="AN36">
            <v>24625.439999999999</v>
          </cell>
          <cell r="AO36">
            <v>24773.63</v>
          </cell>
          <cell r="AP36">
            <v>24918.57</v>
          </cell>
          <cell r="AQ36">
            <v>25062.02</v>
          </cell>
          <cell r="AR36">
            <v>25203.29</v>
          </cell>
          <cell r="AS36">
            <v>25340.91</v>
          </cell>
          <cell r="AT36">
            <v>25481.16</v>
          </cell>
          <cell r="AU36">
            <v>25617.21</v>
          </cell>
          <cell r="AV36">
            <v>25751.72</v>
          </cell>
          <cell r="AW36">
            <v>25884.42</v>
          </cell>
          <cell r="AX36">
            <v>26013.18</v>
          </cell>
          <cell r="AY36">
            <v>26147.54</v>
          </cell>
          <cell r="AZ36">
            <v>26281.08</v>
          </cell>
          <cell r="BA36">
            <v>26414.39</v>
          </cell>
          <cell r="BB36">
            <v>26547.19</v>
          </cell>
          <cell r="BC36">
            <v>26679.57</v>
          </cell>
        </row>
        <row r="37">
          <cell r="A37" t="str">
            <v>FCSECTORS TOTAL[ALLC,RASS]</v>
          </cell>
          <cell r="B37" t="str">
            <v>ktoe</v>
          </cell>
          <cell r="C37" t="str">
            <v>EnerBlue</v>
          </cell>
          <cell r="D37" t="str">
            <v>FCSECTORS TOTAL[ALLC,RASS]_ktepS1</v>
          </cell>
          <cell r="E37">
            <v>14890.62</v>
          </cell>
          <cell r="F37">
            <v>14526.79</v>
          </cell>
          <cell r="G37">
            <v>14055.3</v>
          </cell>
          <cell r="H37">
            <v>15135.11</v>
          </cell>
          <cell r="I37">
            <v>15454.11</v>
          </cell>
          <cell r="J37">
            <v>17480.88</v>
          </cell>
          <cell r="K37">
            <v>17412.34</v>
          </cell>
          <cell r="L37">
            <v>17810.240000000002</v>
          </cell>
          <cell r="M37">
            <v>19726.990000000002</v>
          </cell>
          <cell r="N37">
            <v>19541.68</v>
          </cell>
          <cell r="O37">
            <v>20012.41</v>
          </cell>
          <cell r="P37">
            <v>19233.12</v>
          </cell>
          <cell r="Q37">
            <v>20540.87</v>
          </cell>
          <cell r="R37">
            <v>22443.81</v>
          </cell>
          <cell r="S37">
            <v>21977.05</v>
          </cell>
          <cell r="T37">
            <v>22456.26</v>
          </cell>
          <cell r="U37">
            <v>22621.06</v>
          </cell>
          <cell r="V37">
            <v>21914.67</v>
          </cell>
          <cell r="W37">
            <v>21136.34</v>
          </cell>
          <cell r="X37">
            <v>20532.71</v>
          </cell>
          <cell r="Y37">
            <v>19877.97</v>
          </cell>
          <cell r="Z37">
            <v>22943.41</v>
          </cell>
          <cell r="AA37">
            <v>22357.33</v>
          </cell>
          <cell r="AB37">
            <v>22234.07</v>
          </cell>
          <cell r="AC37">
            <v>21948.39</v>
          </cell>
          <cell r="AD37">
            <v>22054.880000000001</v>
          </cell>
          <cell r="AE37">
            <v>22198.13</v>
          </cell>
          <cell r="AF37">
            <v>22465.96</v>
          </cell>
          <cell r="AG37">
            <v>22686.51</v>
          </cell>
          <cell r="AH37">
            <v>22809.94</v>
          </cell>
          <cell r="AI37">
            <v>22862.720000000001</v>
          </cell>
          <cell r="AJ37">
            <v>22929.03</v>
          </cell>
          <cell r="AK37">
            <v>23005.47</v>
          </cell>
          <cell r="AL37">
            <v>23081.19</v>
          </cell>
          <cell r="AM37">
            <v>23151.38</v>
          </cell>
          <cell r="AN37">
            <v>23216.36</v>
          </cell>
          <cell r="AO37">
            <v>23276.14</v>
          </cell>
          <cell r="AP37">
            <v>23329.38</v>
          </cell>
          <cell r="AQ37">
            <v>23376.880000000001</v>
          </cell>
          <cell r="AR37">
            <v>23418.75</v>
          </cell>
          <cell r="AS37">
            <v>23453.45</v>
          </cell>
          <cell r="AT37">
            <v>23485.9</v>
          </cell>
          <cell r="AU37">
            <v>23510.18</v>
          </cell>
          <cell r="AV37">
            <v>23537.17</v>
          </cell>
          <cell r="AW37">
            <v>23565.09</v>
          </cell>
          <cell r="AX37">
            <v>23592.82</v>
          </cell>
          <cell r="AY37">
            <v>23625.38</v>
          </cell>
          <cell r="AZ37">
            <v>23657.15</v>
          </cell>
          <cell r="BA37">
            <v>23687.57</v>
          </cell>
          <cell r="BB37">
            <v>23716.54</v>
          </cell>
          <cell r="BC37">
            <v>23746.29</v>
          </cell>
        </row>
        <row r="38">
          <cell r="A38" t="str">
            <v>FCSECTORS TOTAL[ALLC,RASS]</v>
          </cell>
          <cell r="B38" t="str">
            <v>ktoe</v>
          </cell>
          <cell r="C38" t="str">
            <v>EnerGreen</v>
          </cell>
          <cell r="D38" t="str">
            <v>FCSECTORS TOTAL[ALLC,RASS]_ktepS2</v>
          </cell>
          <cell r="E38">
            <v>14890.62</v>
          </cell>
          <cell r="F38">
            <v>14526.79</v>
          </cell>
          <cell r="G38">
            <v>14055.3</v>
          </cell>
          <cell r="H38">
            <v>15135.11</v>
          </cell>
          <cell r="I38">
            <v>15454.11</v>
          </cell>
          <cell r="J38">
            <v>17480.88</v>
          </cell>
          <cell r="K38">
            <v>17412.34</v>
          </cell>
          <cell r="L38">
            <v>17810.240000000002</v>
          </cell>
          <cell r="M38">
            <v>19726.990000000002</v>
          </cell>
          <cell r="N38">
            <v>19541.68</v>
          </cell>
          <cell r="O38">
            <v>20012.41</v>
          </cell>
          <cell r="P38">
            <v>19233.12</v>
          </cell>
          <cell r="Q38">
            <v>20540.87</v>
          </cell>
          <cell r="R38">
            <v>22443.81</v>
          </cell>
          <cell r="S38">
            <v>21977.05</v>
          </cell>
          <cell r="T38">
            <v>22456.26</v>
          </cell>
          <cell r="U38">
            <v>22621.06</v>
          </cell>
          <cell r="V38">
            <v>21914.67</v>
          </cell>
          <cell r="W38">
            <v>21136.34</v>
          </cell>
          <cell r="X38">
            <v>20532.71</v>
          </cell>
          <cell r="Y38">
            <v>19877.97</v>
          </cell>
          <cell r="Z38">
            <v>22943.41</v>
          </cell>
          <cell r="AA38">
            <v>22357.33</v>
          </cell>
          <cell r="AB38">
            <v>22234.07</v>
          </cell>
          <cell r="AC38">
            <v>21925.89</v>
          </cell>
          <cell r="AD38">
            <v>21816.28</v>
          </cell>
          <cell r="AE38">
            <v>21791.42</v>
          </cell>
          <cell r="AF38">
            <v>21949.62</v>
          </cell>
          <cell r="AG38">
            <v>22053.08</v>
          </cell>
          <cell r="AH38">
            <v>22053.33</v>
          </cell>
          <cell r="AI38">
            <v>21980.5</v>
          </cell>
          <cell r="AJ38">
            <v>21933.85</v>
          </cell>
          <cell r="AK38">
            <v>21911.89</v>
          </cell>
          <cell r="AL38">
            <v>21899.35</v>
          </cell>
          <cell r="AM38">
            <v>21886.2</v>
          </cell>
          <cell r="AN38">
            <v>21870.75</v>
          </cell>
          <cell r="AO38">
            <v>21847.59</v>
          </cell>
          <cell r="AP38">
            <v>21820.75</v>
          </cell>
          <cell r="AQ38">
            <v>21791.34</v>
          </cell>
          <cell r="AR38">
            <v>21759.69</v>
          </cell>
          <cell r="AS38">
            <v>21723.94</v>
          </cell>
          <cell r="AT38">
            <v>21689.919999999998</v>
          </cell>
          <cell r="AU38">
            <v>21651.19</v>
          </cell>
          <cell r="AV38">
            <v>21611.16</v>
          </cell>
          <cell r="AW38">
            <v>21573.79</v>
          </cell>
          <cell r="AX38">
            <v>21544.77</v>
          </cell>
          <cell r="AY38">
            <v>21527.58</v>
          </cell>
          <cell r="AZ38">
            <v>21519.040000000001</v>
          </cell>
          <cell r="BA38">
            <v>21523.48</v>
          </cell>
          <cell r="BB38">
            <v>21536.09</v>
          </cell>
          <cell r="BC38">
            <v>21542.73</v>
          </cell>
        </row>
        <row r="39">
          <cell r="A39" t="str">
            <v>FCSECTORS TOTAL[ALLC,TRANS]</v>
          </cell>
          <cell r="B39" t="str">
            <v>ktoe</v>
          </cell>
          <cell r="C39" t="str">
            <v>EnerBase</v>
          </cell>
          <cell r="D39" t="str">
            <v>FCSECTORS TOTAL[ALLC,TRANS]_ktepS3</v>
          </cell>
          <cell r="E39">
            <v>15173.33</v>
          </cell>
          <cell r="F39">
            <v>13325.74</v>
          </cell>
          <cell r="G39">
            <v>12058.15</v>
          </cell>
          <cell r="H39">
            <v>12069.12</v>
          </cell>
          <cell r="I39">
            <v>12763.71</v>
          </cell>
          <cell r="J39">
            <v>13453.73</v>
          </cell>
          <cell r="K39">
            <v>14430.05</v>
          </cell>
          <cell r="L39">
            <v>13710.21</v>
          </cell>
          <cell r="M39">
            <v>14601.32</v>
          </cell>
          <cell r="N39">
            <v>13237.37</v>
          </cell>
          <cell r="O39">
            <v>14795.49</v>
          </cell>
          <cell r="P39">
            <v>17035.71</v>
          </cell>
          <cell r="Q39">
            <v>17054.34</v>
          </cell>
          <cell r="R39">
            <v>17742.23</v>
          </cell>
          <cell r="S39">
            <v>17126.900000000001</v>
          </cell>
          <cell r="T39">
            <v>18215.34</v>
          </cell>
          <cell r="U39">
            <v>18233.59</v>
          </cell>
          <cell r="V39">
            <v>19106.54</v>
          </cell>
          <cell r="W39">
            <v>17875.87</v>
          </cell>
          <cell r="X39">
            <v>17686.02</v>
          </cell>
          <cell r="Y39">
            <v>15697.64</v>
          </cell>
          <cell r="Z39">
            <v>16639.39</v>
          </cell>
          <cell r="AA39">
            <v>17005.53</v>
          </cell>
          <cell r="AB39">
            <v>17006.650000000001</v>
          </cell>
          <cell r="AC39">
            <v>16414.98</v>
          </cell>
          <cell r="AD39">
            <v>17781.79</v>
          </cell>
          <cell r="AE39">
            <v>18977.23</v>
          </cell>
          <cell r="AF39">
            <v>19946.95</v>
          </cell>
          <cell r="AG39">
            <v>20780.939999999999</v>
          </cell>
          <cell r="AH39">
            <v>21500.48</v>
          </cell>
          <cell r="AI39">
            <v>22076.87</v>
          </cell>
          <cell r="AJ39">
            <v>22651.83</v>
          </cell>
          <cell r="AK39">
            <v>23197.759999999998</v>
          </cell>
          <cell r="AL39">
            <v>23733.66</v>
          </cell>
          <cell r="AM39">
            <v>24262.45</v>
          </cell>
          <cell r="AN39">
            <v>24781.1</v>
          </cell>
          <cell r="AO39">
            <v>25293.040000000001</v>
          </cell>
          <cell r="AP39">
            <v>25794.89</v>
          </cell>
          <cell r="AQ39">
            <v>26294.89</v>
          </cell>
          <cell r="AR39">
            <v>26794.74</v>
          </cell>
          <cell r="AS39">
            <v>27290.58</v>
          </cell>
          <cell r="AT39">
            <v>27796.45</v>
          </cell>
          <cell r="AU39">
            <v>28296.75</v>
          </cell>
          <cell r="AV39">
            <v>28800.77</v>
          </cell>
          <cell r="AW39">
            <v>29307.79</v>
          </cell>
          <cell r="AX39">
            <v>29813.68</v>
          </cell>
          <cell r="AY39">
            <v>30337.11</v>
          </cell>
          <cell r="AZ39">
            <v>30864.63</v>
          </cell>
          <cell r="BA39">
            <v>31393.89</v>
          </cell>
          <cell r="BB39">
            <v>31924.84</v>
          </cell>
          <cell r="BC39">
            <v>32456.53</v>
          </cell>
        </row>
        <row r="40">
          <cell r="A40" t="str">
            <v>FCSECTORS TOTAL[ALLC,TRANS]</v>
          </cell>
          <cell r="B40" t="str">
            <v>ktoe</v>
          </cell>
          <cell r="C40" t="str">
            <v>EnerBlue</v>
          </cell>
          <cell r="D40" t="str">
            <v>FCSECTORS TOTAL[ALLC,TRANS]_ktepS1</v>
          </cell>
          <cell r="E40">
            <v>15173.33</v>
          </cell>
          <cell r="F40">
            <v>13325.74</v>
          </cell>
          <cell r="G40">
            <v>12058.15</v>
          </cell>
          <cell r="H40">
            <v>12069.12</v>
          </cell>
          <cell r="I40">
            <v>12763.71</v>
          </cell>
          <cell r="J40">
            <v>13453.73</v>
          </cell>
          <cell r="K40">
            <v>14430.05</v>
          </cell>
          <cell r="L40">
            <v>13710.21</v>
          </cell>
          <cell r="M40">
            <v>14601.32</v>
          </cell>
          <cell r="N40">
            <v>13237.37</v>
          </cell>
          <cell r="O40">
            <v>14795.49</v>
          </cell>
          <cell r="P40">
            <v>17035.71</v>
          </cell>
          <cell r="Q40">
            <v>17054.34</v>
          </cell>
          <cell r="R40">
            <v>17742.23</v>
          </cell>
          <cell r="S40">
            <v>17126.900000000001</v>
          </cell>
          <cell r="T40">
            <v>18215.34</v>
          </cell>
          <cell r="U40">
            <v>18233.59</v>
          </cell>
          <cell r="V40">
            <v>19106.54</v>
          </cell>
          <cell r="W40">
            <v>17875.87</v>
          </cell>
          <cell r="X40">
            <v>17686.02</v>
          </cell>
          <cell r="Y40">
            <v>15697.64</v>
          </cell>
          <cell r="Z40">
            <v>16639.39</v>
          </cell>
          <cell r="AA40">
            <v>17005.53</v>
          </cell>
          <cell r="AB40">
            <v>17006.650000000001</v>
          </cell>
          <cell r="AC40">
            <v>16290.99</v>
          </cell>
          <cell r="AD40">
            <v>17498.96</v>
          </cell>
          <cell r="AE40">
            <v>18531.990000000002</v>
          </cell>
          <cell r="AF40">
            <v>19328.98</v>
          </cell>
          <cell r="AG40">
            <v>19964.66</v>
          </cell>
          <cell r="AH40">
            <v>20444.68</v>
          </cell>
          <cell r="AI40">
            <v>20769.86</v>
          </cell>
          <cell r="AJ40">
            <v>21059.83</v>
          </cell>
          <cell r="AK40">
            <v>21308.01</v>
          </cell>
          <cell r="AL40">
            <v>21529.72</v>
          </cell>
          <cell r="AM40">
            <v>21723.63</v>
          </cell>
          <cell r="AN40">
            <v>21883.41</v>
          </cell>
          <cell r="AO40">
            <v>21941.93</v>
          </cell>
          <cell r="AP40">
            <v>21951.21</v>
          </cell>
          <cell r="AQ40">
            <v>21907.93</v>
          </cell>
          <cell r="AR40">
            <v>21859.4</v>
          </cell>
          <cell r="AS40">
            <v>21801.98</v>
          </cell>
          <cell r="AT40">
            <v>21745.24</v>
          </cell>
          <cell r="AU40">
            <v>21675.95</v>
          </cell>
          <cell r="AV40">
            <v>21601.11</v>
          </cell>
          <cell r="AW40">
            <v>21519.46</v>
          </cell>
          <cell r="AX40">
            <v>21427.11</v>
          </cell>
          <cell r="AY40">
            <v>21337.09</v>
          </cell>
          <cell r="AZ40">
            <v>21238.79</v>
          </cell>
          <cell r="BA40">
            <v>21130.52</v>
          </cell>
          <cell r="BB40">
            <v>21011.96</v>
          </cell>
          <cell r="BC40">
            <v>20882.28</v>
          </cell>
        </row>
        <row r="41">
          <cell r="A41" t="str">
            <v>FCSECTORS TOTAL[ALLC,TRANS]</v>
          </cell>
          <cell r="B41" t="str">
            <v>ktoe</v>
          </cell>
          <cell r="C41" t="str">
            <v>EnerGreen</v>
          </cell>
          <cell r="D41" t="str">
            <v>FCSECTORS TOTAL[ALLC,TRANS]_ktepS2</v>
          </cell>
          <cell r="E41">
            <v>15173.33</v>
          </cell>
          <cell r="F41">
            <v>13325.74</v>
          </cell>
          <cell r="G41">
            <v>12058.15</v>
          </cell>
          <cell r="H41">
            <v>12069.12</v>
          </cell>
          <cell r="I41">
            <v>12763.71</v>
          </cell>
          <cell r="J41">
            <v>13453.73</v>
          </cell>
          <cell r="K41">
            <v>14430.05</v>
          </cell>
          <cell r="L41">
            <v>13710.21</v>
          </cell>
          <cell r="M41">
            <v>14601.32</v>
          </cell>
          <cell r="N41">
            <v>13237.37</v>
          </cell>
          <cell r="O41">
            <v>14795.49</v>
          </cell>
          <cell r="P41">
            <v>17035.71</v>
          </cell>
          <cell r="Q41">
            <v>17054.34</v>
          </cell>
          <cell r="R41">
            <v>17742.23</v>
          </cell>
          <cell r="S41">
            <v>17126.900000000001</v>
          </cell>
          <cell r="T41">
            <v>18215.34</v>
          </cell>
          <cell r="U41">
            <v>18233.59</v>
          </cell>
          <cell r="V41">
            <v>19106.54</v>
          </cell>
          <cell r="W41">
            <v>17875.87</v>
          </cell>
          <cell r="X41">
            <v>17686.02</v>
          </cell>
          <cell r="Y41">
            <v>15697.64</v>
          </cell>
          <cell r="Z41">
            <v>16639.39</v>
          </cell>
          <cell r="AA41">
            <v>17005.53</v>
          </cell>
          <cell r="AB41">
            <v>17006.650000000001</v>
          </cell>
          <cell r="AC41">
            <v>16283.61</v>
          </cell>
          <cell r="AD41">
            <v>17182.88</v>
          </cell>
          <cell r="AE41">
            <v>17859.310000000001</v>
          </cell>
          <cell r="AF41">
            <v>18269.55</v>
          </cell>
          <cell r="AG41">
            <v>18477.73</v>
          </cell>
          <cell r="AH41">
            <v>18513.38</v>
          </cell>
          <cell r="AI41">
            <v>18419.05</v>
          </cell>
          <cell r="AJ41">
            <v>18312.93</v>
          </cell>
          <cell r="AK41">
            <v>18177.990000000002</v>
          </cell>
          <cell r="AL41">
            <v>18012.95</v>
          </cell>
          <cell r="AM41">
            <v>17815.810000000001</v>
          </cell>
          <cell r="AN41">
            <v>17577.099999999999</v>
          </cell>
          <cell r="AO41">
            <v>17334.919999999998</v>
          </cell>
          <cell r="AP41">
            <v>17075.54</v>
          </cell>
          <cell r="AQ41">
            <v>16796.37</v>
          </cell>
          <cell r="AR41">
            <v>16469.3</v>
          </cell>
          <cell r="AS41">
            <v>16093.75</v>
          </cell>
          <cell r="AT41">
            <v>15737.6</v>
          </cell>
          <cell r="AU41">
            <v>15391.28</v>
          </cell>
          <cell r="AV41">
            <v>15059.14</v>
          </cell>
          <cell r="AW41">
            <v>14740.36</v>
          </cell>
          <cell r="AX41">
            <v>14432.27</v>
          </cell>
          <cell r="AY41">
            <v>14143.11</v>
          </cell>
          <cell r="AZ41">
            <v>13865.79</v>
          </cell>
          <cell r="BA41">
            <v>13599.21</v>
          </cell>
          <cell r="BB41">
            <v>13343.15</v>
          </cell>
          <cell r="BC41">
            <v>13095.14</v>
          </cell>
        </row>
        <row r="42">
          <cell r="A42" t="str">
            <v>EIPETOT WEO[ALLC]</v>
          </cell>
          <cell r="B42" t="str">
            <v>koe/US$15ppp</v>
          </cell>
          <cell r="C42" t="str">
            <v>EnerBase</v>
          </cell>
          <cell r="D42" t="str">
            <v>EIPETOT WEO[ALLC]_ktep/MUS$15ppaS3</v>
          </cell>
          <cell r="E42">
            <v>111.77</v>
          </cell>
          <cell r="F42">
            <v>110.65</v>
          </cell>
          <cell r="G42">
            <v>115.86</v>
          </cell>
          <cell r="H42">
            <v>115.9</v>
          </cell>
          <cell r="I42">
            <v>121.11</v>
          </cell>
          <cell r="J42">
            <v>113.88</v>
          </cell>
          <cell r="K42">
            <v>112.75</v>
          </cell>
          <cell r="L42">
            <v>102.28</v>
          </cell>
          <cell r="M42">
            <v>104.03</v>
          </cell>
          <cell r="N42">
            <v>108.11</v>
          </cell>
          <cell r="O42">
            <v>100.84</v>
          </cell>
          <cell r="P42">
            <v>97.31</v>
          </cell>
          <cell r="Q42">
            <v>99.03</v>
          </cell>
          <cell r="R42">
            <v>98.69</v>
          </cell>
          <cell r="S42">
            <v>103.04</v>
          </cell>
          <cell r="T42">
            <v>101</v>
          </cell>
          <cell r="U42">
            <v>104.37</v>
          </cell>
          <cell r="V42">
            <v>100.41</v>
          </cell>
          <cell r="W42">
            <v>99.78</v>
          </cell>
          <cell r="X42">
            <v>101.36</v>
          </cell>
          <cell r="Y42">
            <v>102.7</v>
          </cell>
          <cell r="Z42">
            <v>105.71</v>
          </cell>
          <cell r="AA42">
            <v>98.49</v>
          </cell>
          <cell r="AB42">
            <v>96.41</v>
          </cell>
          <cell r="AC42">
            <v>95.14</v>
          </cell>
          <cell r="AD42">
            <v>94.59</v>
          </cell>
          <cell r="AE42">
            <v>94.48</v>
          </cell>
          <cell r="AF42">
            <v>94.4</v>
          </cell>
          <cell r="AG42">
            <v>94.33</v>
          </cell>
          <cell r="AH42">
            <v>94.02</v>
          </cell>
          <cell r="AI42">
            <v>93.43</v>
          </cell>
          <cell r="AJ42">
            <v>92.42</v>
          </cell>
          <cell r="AK42">
            <v>91.43</v>
          </cell>
          <cell r="AL42">
            <v>90.47</v>
          </cell>
          <cell r="AM42">
            <v>89.69</v>
          </cell>
          <cell r="AN42">
            <v>88.94</v>
          </cell>
          <cell r="AO42">
            <v>88.2</v>
          </cell>
          <cell r="AP42">
            <v>87.48</v>
          </cell>
          <cell r="AQ42">
            <v>86.79</v>
          </cell>
          <cell r="AR42">
            <v>86.14</v>
          </cell>
          <cell r="AS42">
            <v>85.55</v>
          </cell>
          <cell r="AT42">
            <v>84.82</v>
          </cell>
          <cell r="AU42">
            <v>84.1</v>
          </cell>
          <cell r="AV42">
            <v>83.39</v>
          </cell>
          <cell r="AW42">
            <v>82.66</v>
          </cell>
          <cell r="AX42">
            <v>81.93</v>
          </cell>
          <cell r="AY42">
            <v>81.180000000000007</v>
          </cell>
          <cell r="AZ42">
            <v>80.430000000000007</v>
          </cell>
          <cell r="BA42">
            <v>79.67</v>
          </cell>
          <cell r="BB42">
            <v>78.900000000000006</v>
          </cell>
          <cell r="BC42">
            <v>78.13</v>
          </cell>
        </row>
        <row r="43">
          <cell r="A43" t="str">
            <v>EIPETOT WEO[ALLC]</v>
          </cell>
          <cell r="B43" t="str">
            <v>koe/US$15ppp</v>
          </cell>
          <cell r="C43" t="str">
            <v>EnerBlue</v>
          </cell>
          <cell r="D43" t="str">
            <v>EIPETOT WEO[ALLC]_ktep/MUS$15ppaS1</v>
          </cell>
          <cell r="E43">
            <v>111.77</v>
          </cell>
          <cell r="F43">
            <v>110.65</v>
          </cell>
          <cell r="G43">
            <v>115.86</v>
          </cell>
          <cell r="H43">
            <v>115.9</v>
          </cell>
          <cell r="I43">
            <v>121.11</v>
          </cell>
          <cell r="J43">
            <v>113.88</v>
          </cell>
          <cell r="K43">
            <v>112.75</v>
          </cell>
          <cell r="L43">
            <v>102.28</v>
          </cell>
          <cell r="M43">
            <v>104.03</v>
          </cell>
          <cell r="N43">
            <v>108.11</v>
          </cell>
          <cell r="O43">
            <v>100.84</v>
          </cell>
          <cell r="P43">
            <v>97.31</v>
          </cell>
          <cell r="Q43">
            <v>99.03</v>
          </cell>
          <cell r="R43">
            <v>98.69</v>
          </cell>
          <cell r="S43">
            <v>103.04</v>
          </cell>
          <cell r="T43">
            <v>101</v>
          </cell>
          <cell r="U43">
            <v>104.37</v>
          </cell>
          <cell r="V43">
            <v>100.41</v>
          </cell>
          <cell r="W43">
            <v>99.78</v>
          </cell>
          <cell r="X43">
            <v>101.36</v>
          </cell>
          <cell r="Y43">
            <v>102.7</v>
          </cell>
          <cell r="Z43">
            <v>105.71</v>
          </cell>
          <cell r="AA43">
            <v>98.49</v>
          </cell>
          <cell r="AB43">
            <v>96.41</v>
          </cell>
          <cell r="AC43">
            <v>94.8</v>
          </cell>
          <cell r="AD43">
            <v>93.03</v>
          </cell>
          <cell r="AE43">
            <v>92.11</v>
          </cell>
          <cell r="AF43">
            <v>91.66</v>
          </cell>
          <cell r="AG43">
            <v>90.59</v>
          </cell>
          <cell r="AH43">
            <v>89.12</v>
          </cell>
          <cell r="AI43">
            <v>87.26</v>
          </cell>
          <cell r="AJ43">
            <v>85</v>
          </cell>
          <cell r="AK43">
            <v>82.84</v>
          </cell>
          <cell r="AL43">
            <v>80.87</v>
          </cell>
          <cell r="AM43">
            <v>79.2</v>
          </cell>
          <cell r="AN43">
            <v>77.650000000000006</v>
          </cell>
          <cell r="AO43">
            <v>76.12</v>
          </cell>
          <cell r="AP43">
            <v>74.650000000000006</v>
          </cell>
          <cell r="AQ43">
            <v>73.23</v>
          </cell>
          <cell r="AR43">
            <v>71.900000000000006</v>
          </cell>
          <cell r="AS43">
            <v>70.67</v>
          </cell>
          <cell r="AT43">
            <v>69.34</v>
          </cell>
          <cell r="AU43">
            <v>68.06</v>
          </cell>
          <cell r="AV43">
            <v>66.81</v>
          </cell>
          <cell r="AW43">
            <v>65.59</v>
          </cell>
          <cell r="AX43">
            <v>64.41</v>
          </cell>
          <cell r="AY43">
            <v>63.25</v>
          </cell>
          <cell r="AZ43">
            <v>62.12</v>
          </cell>
          <cell r="BA43">
            <v>60.87</v>
          </cell>
          <cell r="BB43">
            <v>59.51</v>
          </cell>
          <cell r="BC43">
            <v>58.04</v>
          </cell>
        </row>
        <row r="44">
          <cell r="A44" t="str">
            <v>EIPETOT WEO[ALLC]</v>
          </cell>
          <cell r="B44" t="str">
            <v>koe/US$15ppp</v>
          </cell>
          <cell r="C44" t="str">
            <v>EnerGreen</v>
          </cell>
          <cell r="D44" t="str">
            <v>EIPETOT WEO[ALLC]_ktep/MUS$15ppaS2</v>
          </cell>
          <cell r="E44">
            <v>111.77</v>
          </cell>
          <cell r="F44">
            <v>110.65</v>
          </cell>
          <cell r="G44">
            <v>115.86</v>
          </cell>
          <cell r="H44">
            <v>115.9</v>
          </cell>
          <cell r="I44">
            <v>121.11</v>
          </cell>
          <cell r="J44">
            <v>113.88</v>
          </cell>
          <cell r="K44">
            <v>112.75</v>
          </cell>
          <cell r="L44">
            <v>102.28</v>
          </cell>
          <cell r="M44">
            <v>104.03</v>
          </cell>
          <cell r="N44">
            <v>108.11</v>
          </cell>
          <cell r="O44">
            <v>100.84</v>
          </cell>
          <cell r="P44">
            <v>97.31</v>
          </cell>
          <cell r="Q44">
            <v>99.03</v>
          </cell>
          <cell r="R44">
            <v>98.69</v>
          </cell>
          <cell r="S44">
            <v>103.04</v>
          </cell>
          <cell r="T44">
            <v>101</v>
          </cell>
          <cell r="U44">
            <v>104.37</v>
          </cell>
          <cell r="V44">
            <v>100.41</v>
          </cell>
          <cell r="W44">
            <v>99.78</v>
          </cell>
          <cell r="X44">
            <v>101.36</v>
          </cell>
          <cell r="Y44">
            <v>102.7</v>
          </cell>
          <cell r="Z44">
            <v>105.71</v>
          </cell>
          <cell r="AA44">
            <v>98.49</v>
          </cell>
          <cell r="AB44">
            <v>96.41</v>
          </cell>
          <cell r="AC44">
            <v>94.75</v>
          </cell>
          <cell r="AD44">
            <v>92.27</v>
          </cell>
          <cell r="AE44">
            <v>90.81</v>
          </cell>
          <cell r="AF44">
            <v>88.87</v>
          </cell>
          <cell r="AG44">
            <v>86.38</v>
          </cell>
          <cell r="AH44">
            <v>83.41</v>
          </cell>
          <cell r="AI44">
            <v>80.22</v>
          </cell>
          <cell r="AJ44">
            <v>76.88</v>
          </cell>
          <cell r="AK44">
            <v>73.739999999999995</v>
          </cell>
          <cell r="AL44">
            <v>70.91</v>
          </cell>
          <cell r="AM44">
            <v>68.5</v>
          </cell>
          <cell r="AN44">
            <v>66.319999999999993</v>
          </cell>
          <cell r="AO44">
            <v>64.27</v>
          </cell>
          <cell r="AP44">
            <v>62.38</v>
          </cell>
          <cell r="AQ44">
            <v>60.57</v>
          </cell>
          <cell r="AR44">
            <v>58.91</v>
          </cell>
          <cell r="AS44">
            <v>57.41</v>
          </cell>
          <cell r="AT44">
            <v>56.01</v>
          </cell>
          <cell r="AU44">
            <v>54.71</v>
          </cell>
          <cell r="AV44">
            <v>53.07</v>
          </cell>
          <cell r="AW44">
            <v>51.27</v>
          </cell>
          <cell r="AX44">
            <v>49.45</v>
          </cell>
          <cell r="AY44">
            <v>47.73</v>
          </cell>
          <cell r="AZ44">
            <v>46.13</v>
          </cell>
          <cell r="BA44">
            <v>44.9</v>
          </cell>
          <cell r="BB44">
            <v>43.89</v>
          </cell>
          <cell r="BC44">
            <v>43.04</v>
          </cell>
        </row>
        <row r="45">
          <cell r="A45" t="str">
            <v>SHPEREN[ALLC]</v>
          </cell>
          <cell r="B45" t="str">
            <v>%</v>
          </cell>
          <cell r="C45" t="str">
            <v>EnerBase</v>
          </cell>
          <cell r="D45" t="str">
            <v>SHPEREN[ALLC]_%S3</v>
          </cell>
          <cell r="E45">
            <v>6.13</v>
          </cell>
          <cell r="F45">
            <v>7.57</v>
          </cell>
          <cell r="G45">
            <v>7.65</v>
          </cell>
          <cell r="H45">
            <v>7.07</v>
          </cell>
          <cell r="I45">
            <v>5.83</v>
          </cell>
          <cell r="J45">
            <v>6.32</v>
          </cell>
          <cell r="K45">
            <v>6.61</v>
          </cell>
          <cell r="L45">
            <v>6.05</v>
          </cell>
          <cell r="M45">
            <v>6.82</v>
          </cell>
          <cell r="N45">
            <v>8.1300000000000008</v>
          </cell>
          <cell r="O45">
            <v>9.67</v>
          </cell>
          <cell r="P45">
            <v>10.45</v>
          </cell>
          <cell r="Q45">
            <v>10.28</v>
          </cell>
          <cell r="R45">
            <v>9.7799999999999994</v>
          </cell>
          <cell r="S45">
            <v>11.17</v>
          </cell>
          <cell r="T45">
            <v>10.210000000000001</v>
          </cell>
          <cell r="U45">
            <v>11.36</v>
          </cell>
          <cell r="V45">
            <v>12.48</v>
          </cell>
          <cell r="W45">
            <v>12.45</v>
          </cell>
          <cell r="X45">
            <v>12.5</v>
          </cell>
          <cell r="Y45">
            <v>10.3</v>
          </cell>
          <cell r="Z45">
            <v>9.85</v>
          </cell>
          <cell r="AA45">
            <v>10.69</v>
          </cell>
          <cell r="AB45">
            <v>9.98</v>
          </cell>
          <cell r="AC45">
            <v>11.1</v>
          </cell>
          <cell r="AD45">
            <v>12.21</v>
          </cell>
          <cell r="AE45">
            <v>13.05</v>
          </cell>
          <cell r="AF45">
            <v>13.62</v>
          </cell>
          <cell r="AG45">
            <v>14.16</v>
          </cell>
          <cell r="AH45">
            <v>14.7</v>
          </cell>
          <cell r="AI45">
            <v>15.25</v>
          </cell>
          <cell r="AJ45">
            <v>15.91</v>
          </cell>
          <cell r="AK45">
            <v>16.5</v>
          </cell>
          <cell r="AL45">
            <v>17.02</v>
          </cell>
          <cell r="AM45">
            <v>17.45</v>
          </cell>
          <cell r="AN45">
            <v>17.86</v>
          </cell>
          <cell r="AO45">
            <v>18.239999999999998</v>
          </cell>
          <cell r="AP45">
            <v>18.440000000000001</v>
          </cell>
          <cell r="AQ45">
            <v>18.62</v>
          </cell>
          <cell r="AR45">
            <v>18.77</v>
          </cell>
          <cell r="AS45">
            <v>18.89</v>
          </cell>
          <cell r="AT45">
            <v>19.14</v>
          </cell>
          <cell r="AU45">
            <v>19.38</v>
          </cell>
          <cell r="AV45">
            <v>19.63</v>
          </cell>
          <cell r="AW45">
            <v>19.88</v>
          </cell>
          <cell r="AX45">
            <v>20.14</v>
          </cell>
          <cell r="AY45">
            <v>20.39</v>
          </cell>
          <cell r="AZ45">
            <v>20.65</v>
          </cell>
          <cell r="BA45">
            <v>20.9</v>
          </cell>
          <cell r="BB45">
            <v>21.17</v>
          </cell>
          <cell r="BC45">
            <v>21.46</v>
          </cell>
        </row>
        <row r="46">
          <cell r="A46" t="str">
            <v>SHPEREN[ALLC]</v>
          </cell>
          <cell r="B46" t="str">
            <v>%</v>
          </cell>
          <cell r="C46" t="str">
            <v>EnerBlue</v>
          </cell>
          <cell r="D46" t="str">
            <v>SHPEREN[ALLC]_%S1</v>
          </cell>
          <cell r="E46">
            <v>6.13</v>
          </cell>
          <cell r="F46">
            <v>7.57</v>
          </cell>
          <cell r="G46">
            <v>7.65</v>
          </cell>
          <cell r="H46">
            <v>7.07</v>
          </cell>
          <cell r="I46">
            <v>5.83</v>
          </cell>
          <cell r="J46">
            <v>6.32</v>
          </cell>
          <cell r="K46">
            <v>6.61</v>
          </cell>
          <cell r="L46">
            <v>6.05</v>
          </cell>
          <cell r="M46">
            <v>6.82</v>
          </cell>
          <cell r="N46">
            <v>8.1300000000000008</v>
          </cell>
          <cell r="O46">
            <v>9.67</v>
          </cell>
          <cell r="P46">
            <v>10.45</v>
          </cell>
          <cell r="Q46">
            <v>10.28</v>
          </cell>
          <cell r="R46">
            <v>9.7799999999999994</v>
          </cell>
          <cell r="S46">
            <v>11.17</v>
          </cell>
          <cell r="T46">
            <v>10.210000000000001</v>
          </cell>
          <cell r="U46">
            <v>11.36</v>
          </cell>
          <cell r="V46">
            <v>12.48</v>
          </cell>
          <cell r="W46">
            <v>12.45</v>
          </cell>
          <cell r="X46">
            <v>12.5</v>
          </cell>
          <cell r="Y46">
            <v>10.3</v>
          </cell>
          <cell r="Z46">
            <v>9.85</v>
          </cell>
          <cell r="AA46">
            <v>10.69</v>
          </cell>
          <cell r="AB46">
            <v>9.98</v>
          </cell>
          <cell r="AC46">
            <v>11.02</v>
          </cell>
          <cell r="AD46">
            <v>12.39</v>
          </cell>
          <cell r="AE46">
            <v>13.65</v>
          </cell>
          <cell r="AF46">
            <v>14.76</v>
          </cell>
          <cell r="AG46">
            <v>15.8</v>
          </cell>
          <cell r="AH46">
            <v>17.03</v>
          </cell>
          <cell r="AI46">
            <v>18.53</v>
          </cell>
          <cell r="AJ46">
            <v>20.170000000000002</v>
          </cell>
          <cell r="AK46">
            <v>21.86</v>
          </cell>
          <cell r="AL46">
            <v>23.43</v>
          </cell>
          <cell r="AM46">
            <v>24.91</v>
          </cell>
          <cell r="AN46">
            <v>26.35</v>
          </cell>
          <cell r="AO46">
            <v>27.75</v>
          </cell>
          <cell r="AP46">
            <v>29.23</v>
          </cell>
          <cell r="AQ46">
            <v>30.7</v>
          </cell>
          <cell r="AR46">
            <v>32.130000000000003</v>
          </cell>
          <cell r="AS46">
            <v>33.51</v>
          </cell>
          <cell r="AT46">
            <v>35.1</v>
          </cell>
          <cell r="AU46">
            <v>36.630000000000003</v>
          </cell>
          <cell r="AV46">
            <v>38.130000000000003</v>
          </cell>
          <cell r="AW46">
            <v>39.58</v>
          </cell>
          <cell r="AX46">
            <v>40.97</v>
          </cell>
          <cell r="AY46">
            <v>42.32</v>
          </cell>
          <cell r="AZ46">
            <v>43.64</v>
          </cell>
          <cell r="BA46">
            <v>45.3</v>
          </cell>
          <cell r="BB46">
            <v>47.06</v>
          </cell>
          <cell r="BC46">
            <v>49</v>
          </cell>
        </row>
        <row r="47">
          <cell r="A47" t="str">
            <v>SHPEREN[ALLC]</v>
          </cell>
          <cell r="B47" t="str">
            <v>%</v>
          </cell>
          <cell r="C47" t="str">
            <v>EnerGreen</v>
          </cell>
          <cell r="D47" t="str">
            <v>SHPEREN[ALLC]_%S2</v>
          </cell>
          <cell r="E47">
            <v>6.13</v>
          </cell>
          <cell r="F47">
            <v>7.57</v>
          </cell>
          <cell r="G47">
            <v>7.65</v>
          </cell>
          <cell r="H47">
            <v>7.07</v>
          </cell>
          <cell r="I47">
            <v>5.83</v>
          </cell>
          <cell r="J47">
            <v>6.32</v>
          </cell>
          <cell r="K47">
            <v>6.61</v>
          </cell>
          <cell r="L47">
            <v>6.05</v>
          </cell>
          <cell r="M47">
            <v>6.82</v>
          </cell>
          <cell r="N47">
            <v>8.1300000000000008</v>
          </cell>
          <cell r="O47">
            <v>9.67</v>
          </cell>
          <cell r="P47">
            <v>10.45</v>
          </cell>
          <cell r="Q47">
            <v>10.28</v>
          </cell>
          <cell r="R47">
            <v>9.7799999999999994</v>
          </cell>
          <cell r="S47">
            <v>11.17</v>
          </cell>
          <cell r="T47">
            <v>10.210000000000001</v>
          </cell>
          <cell r="U47">
            <v>11.36</v>
          </cell>
          <cell r="V47">
            <v>12.48</v>
          </cell>
          <cell r="W47">
            <v>12.45</v>
          </cell>
          <cell r="X47">
            <v>12.5</v>
          </cell>
          <cell r="Y47">
            <v>10.3</v>
          </cell>
          <cell r="Z47">
            <v>9.85</v>
          </cell>
          <cell r="AA47">
            <v>10.69</v>
          </cell>
          <cell r="AB47">
            <v>9.98</v>
          </cell>
          <cell r="AC47">
            <v>11.07</v>
          </cell>
          <cell r="AD47">
            <v>12.7</v>
          </cell>
          <cell r="AE47">
            <v>14.29</v>
          </cell>
          <cell r="AF47">
            <v>15.86</v>
          </cell>
          <cell r="AG47">
            <v>17.64</v>
          </cell>
          <cell r="AH47">
            <v>19.809999999999999</v>
          </cell>
          <cell r="AI47">
            <v>22.24</v>
          </cell>
          <cell r="AJ47">
            <v>24.79</v>
          </cell>
          <cell r="AK47">
            <v>27.35</v>
          </cell>
          <cell r="AL47">
            <v>29.77</v>
          </cell>
          <cell r="AM47">
            <v>32.01</v>
          </cell>
          <cell r="AN47">
            <v>34.130000000000003</v>
          </cell>
          <cell r="AO47">
            <v>36.22</v>
          </cell>
          <cell r="AP47">
            <v>38.31</v>
          </cell>
          <cell r="AQ47">
            <v>40.51</v>
          </cell>
          <cell r="AR47">
            <v>42.52</v>
          </cell>
          <cell r="AS47">
            <v>44.35</v>
          </cell>
          <cell r="AT47">
            <v>46.11</v>
          </cell>
          <cell r="AU47">
            <v>48.01</v>
          </cell>
          <cell r="AV47">
            <v>51</v>
          </cell>
          <cell r="AW47">
            <v>54.09</v>
          </cell>
          <cell r="AX47">
            <v>57.26</v>
          </cell>
          <cell r="AY47">
            <v>60.45</v>
          </cell>
          <cell r="AZ47">
            <v>63.27</v>
          </cell>
          <cell r="BA47">
            <v>65.08</v>
          </cell>
          <cell r="BB47">
            <v>65.989999999999995</v>
          </cell>
          <cell r="BC47">
            <v>66.489999999999995</v>
          </cell>
        </row>
        <row r="48">
          <cell r="A48" t="str">
            <v>SHFCREN[ALLC]</v>
          </cell>
          <cell r="B48" t="str">
            <v>%</v>
          </cell>
          <cell r="C48" t="str">
            <v>EnerBase</v>
          </cell>
          <cell r="D48" t="str">
            <v>SHFCREN[ALLC]_%S3</v>
          </cell>
          <cell r="E48">
            <v>8.07</v>
          </cell>
          <cell r="F48">
            <v>10.19</v>
          </cell>
          <cell r="G48">
            <v>10.26</v>
          </cell>
          <cell r="H48">
            <v>9.5299999999999994</v>
          </cell>
          <cell r="I48">
            <v>8.2899999999999991</v>
          </cell>
          <cell r="J48">
            <v>8.5500000000000007</v>
          </cell>
          <cell r="K48">
            <v>9.2799999999999994</v>
          </cell>
          <cell r="L48">
            <v>8.11</v>
          </cell>
          <cell r="M48">
            <v>7.53</v>
          </cell>
          <cell r="N48">
            <v>8.4700000000000006</v>
          </cell>
          <cell r="O48">
            <v>9.0299999999999994</v>
          </cell>
          <cell r="P48">
            <v>8.9600000000000009</v>
          </cell>
          <cell r="Q48">
            <v>8.66</v>
          </cell>
          <cell r="R48">
            <v>8.65</v>
          </cell>
          <cell r="S48">
            <v>10.74</v>
          </cell>
          <cell r="T48">
            <v>10.25</v>
          </cell>
          <cell r="U48">
            <v>10.050000000000001</v>
          </cell>
          <cell r="V48">
            <v>11.13</v>
          </cell>
          <cell r="W48">
            <v>11.25</v>
          </cell>
          <cell r="X48">
            <v>11.52</v>
          </cell>
          <cell r="Y48">
            <v>10.18</v>
          </cell>
          <cell r="Z48">
            <v>9.01</v>
          </cell>
          <cell r="AA48">
            <v>9.75</v>
          </cell>
          <cell r="AB48">
            <v>10.64</v>
          </cell>
          <cell r="AC48">
            <v>12.36</v>
          </cell>
          <cell r="AD48">
            <v>13.33</v>
          </cell>
          <cell r="AE48">
            <v>14.02</v>
          </cell>
          <cell r="AF48">
            <v>14.55</v>
          </cell>
          <cell r="AG48">
            <v>15.07</v>
          </cell>
          <cell r="AH48">
            <v>15.6</v>
          </cell>
          <cell r="AI48">
            <v>16.14</v>
          </cell>
          <cell r="AJ48">
            <v>16.63</v>
          </cell>
          <cell r="AK48">
            <v>17.149999999999999</v>
          </cell>
          <cell r="AL48">
            <v>17.57</v>
          </cell>
          <cell r="AM48">
            <v>17.920000000000002</v>
          </cell>
          <cell r="AN48">
            <v>18.239999999999998</v>
          </cell>
          <cell r="AO48">
            <v>18.52</v>
          </cell>
          <cell r="AP48">
            <v>18.649999999999999</v>
          </cell>
          <cell r="AQ48">
            <v>18.75</v>
          </cell>
          <cell r="AR48">
            <v>18.829999999999998</v>
          </cell>
          <cell r="AS48">
            <v>18.87</v>
          </cell>
          <cell r="AT48">
            <v>19.059999999999999</v>
          </cell>
          <cell r="AU48">
            <v>19.239999999999998</v>
          </cell>
          <cell r="AV48">
            <v>19.43</v>
          </cell>
          <cell r="AW48">
            <v>19.61</v>
          </cell>
          <cell r="AX48">
            <v>19.809999999999999</v>
          </cell>
          <cell r="AY48">
            <v>20</v>
          </cell>
          <cell r="AZ48">
            <v>20.190000000000001</v>
          </cell>
          <cell r="BA48">
            <v>20.37</v>
          </cell>
          <cell r="BB48">
            <v>20.57</v>
          </cell>
          <cell r="BC48">
            <v>20.8</v>
          </cell>
        </row>
        <row r="49">
          <cell r="A49" t="str">
            <v>SHFCREN[ALLC]</v>
          </cell>
          <cell r="B49" t="str">
            <v>%</v>
          </cell>
          <cell r="C49" t="str">
            <v>EnerBlue</v>
          </cell>
          <cell r="D49" t="str">
            <v>SHFCREN[ALLC]_%S1</v>
          </cell>
          <cell r="E49">
            <v>8.07</v>
          </cell>
          <cell r="F49">
            <v>10.19</v>
          </cell>
          <cell r="G49">
            <v>10.26</v>
          </cell>
          <cell r="H49">
            <v>9.5299999999999994</v>
          </cell>
          <cell r="I49">
            <v>8.2899999999999991</v>
          </cell>
          <cell r="J49">
            <v>8.5500000000000007</v>
          </cell>
          <cell r="K49">
            <v>9.2799999999999994</v>
          </cell>
          <cell r="L49">
            <v>8.11</v>
          </cell>
          <cell r="M49">
            <v>7.53</v>
          </cell>
          <cell r="N49">
            <v>8.4700000000000006</v>
          </cell>
          <cell r="O49">
            <v>9.0299999999999994</v>
          </cell>
          <cell r="P49">
            <v>8.9600000000000009</v>
          </cell>
          <cell r="Q49">
            <v>8.66</v>
          </cell>
          <cell r="R49">
            <v>8.65</v>
          </cell>
          <cell r="S49">
            <v>10.74</v>
          </cell>
          <cell r="T49">
            <v>10.25</v>
          </cell>
          <cell r="U49">
            <v>10.050000000000001</v>
          </cell>
          <cell r="V49">
            <v>11.13</v>
          </cell>
          <cell r="W49">
            <v>11.25</v>
          </cell>
          <cell r="X49">
            <v>11.52</v>
          </cell>
          <cell r="Y49">
            <v>10.18</v>
          </cell>
          <cell r="Z49">
            <v>9.01</v>
          </cell>
          <cell r="AA49">
            <v>9.75</v>
          </cell>
          <cell r="AB49">
            <v>10.64</v>
          </cell>
          <cell r="AC49">
            <v>12.27</v>
          </cell>
          <cell r="AD49">
            <v>13.51</v>
          </cell>
          <cell r="AE49">
            <v>14.65</v>
          </cell>
          <cell r="AF49">
            <v>15.79</v>
          </cell>
          <cell r="AG49">
            <v>16.87</v>
          </cell>
          <cell r="AH49">
            <v>18.14</v>
          </cell>
          <cell r="AI49">
            <v>19.72</v>
          </cell>
          <cell r="AJ49">
            <v>21.34</v>
          </cell>
          <cell r="AK49">
            <v>23.03</v>
          </cell>
          <cell r="AL49">
            <v>24.61</v>
          </cell>
          <cell r="AM49">
            <v>26.09</v>
          </cell>
          <cell r="AN49">
            <v>27.5</v>
          </cell>
          <cell r="AO49">
            <v>28.88</v>
          </cell>
          <cell r="AP49">
            <v>30.31</v>
          </cell>
          <cell r="AQ49">
            <v>31.73</v>
          </cell>
          <cell r="AR49">
            <v>33.1</v>
          </cell>
          <cell r="AS49">
            <v>34.409999999999997</v>
          </cell>
          <cell r="AT49">
            <v>35.92</v>
          </cell>
          <cell r="AU49">
            <v>37.36</v>
          </cell>
          <cell r="AV49">
            <v>38.76</v>
          </cell>
          <cell r="AW49">
            <v>40.11</v>
          </cell>
          <cell r="AX49">
            <v>41.4</v>
          </cell>
          <cell r="AY49">
            <v>42.64</v>
          </cell>
          <cell r="AZ49">
            <v>43.84</v>
          </cell>
          <cell r="BA49">
            <v>45.33</v>
          </cell>
          <cell r="BB49">
            <v>46.94</v>
          </cell>
          <cell r="BC49">
            <v>48.71</v>
          </cell>
        </row>
        <row r="50">
          <cell r="A50" t="str">
            <v>SHFCREN[ALLC]</v>
          </cell>
          <cell r="B50" t="str">
            <v>%</v>
          </cell>
          <cell r="C50" t="str">
            <v>EnerGreen</v>
          </cell>
          <cell r="D50" t="str">
            <v>SHFCREN[ALLC]_%S2</v>
          </cell>
          <cell r="E50">
            <v>8.07</v>
          </cell>
          <cell r="F50">
            <v>10.19</v>
          </cell>
          <cell r="G50">
            <v>10.26</v>
          </cell>
          <cell r="H50">
            <v>9.5299999999999994</v>
          </cell>
          <cell r="I50">
            <v>8.2899999999999991</v>
          </cell>
          <cell r="J50">
            <v>8.5500000000000007</v>
          </cell>
          <cell r="K50">
            <v>9.2799999999999994</v>
          </cell>
          <cell r="L50">
            <v>8.11</v>
          </cell>
          <cell r="M50">
            <v>7.53</v>
          </cell>
          <cell r="N50">
            <v>8.4700000000000006</v>
          </cell>
          <cell r="O50">
            <v>9.0299999999999994</v>
          </cell>
          <cell r="P50">
            <v>8.9600000000000009</v>
          </cell>
          <cell r="Q50">
            <v>8.66</v>
          </cell>
          <cell r="R50">
            <v>8.65</v>
          </cell>
          <cell r="S50">
            <v>10.74</v>
          </cell>
          <cell r="T50">
            <v>10.25</v>
          </cell>
          <cell r="U50">
            <v>10.050000000000001</v>
          </cell>
          <cell r="V50">
            <v>11.13</v>
          </cell>
          <cell r="W50">
            <v>11.25</v>
          </cell>
          <cell r="X50">
            <v>11.52</v>
          </cell>
          <cell r="Y50">
            <v>10.18</v>
          </cell>
          <cell r="Z50">
            <v>9.01</v>
          </cell>
          <cell r="AA50">
            <v>9.75</v>
          </cell>
          <cell r="AB50">
            <v>10.64</v>
          </cell>
          <cell r="AC50">
            <v>12.32</v>
          </cell>
          <cell r="AD50">
            <v>13.94</v>
          </cell>
          <cell r="AE50">
            <v>15.66</v>
          </cell>
          <cell r="AF50">
            <v>17.440000000000001</v>
          </cell>
          <cell r="AG50">
            <v>19.5</v>
          </cell>
          <cell r="AH50">
            <v>21.96</v>
          </cell>
          <cell r="AI50">
            <v>24.71</v>
          </cell>
          <cell r="AJ50">
            <v>27.51</v>
          </cell>
          <cell r="AK50">
            <v>30.24</v>
          </cell>
          <cell r="AL50">
            <v>32.79</v>
          </cell>
          <cell r="AM50">
            <v>35.130000000000003</v>
          </cell>
          <cell r="AN50">
            <v>37.340000000000003</v>
          </cell>
          <cell r="AO50">
            <v>39.47</v>
          </cell>
          <cell r="AP50">
            <v>41.58</v>
          </cell>
          <cell r="AQ50">
            <v>43.71</v>
          </cell>
          <cell r="AR50">
            <v>45.67</v>
          </cell>
          <cell r="AS50">
            <v>47.47</v>
          </cell>
          <cell r="AT50">
            <v>49.19</v>
          </cell>
          <cell r="AU50">
            <v>50.99</v>
          </cell>
          <cell r="AV50">
            <v>53.65</v>
          </cell>
          <cell r="AW50">
            <v>56.39</v>
          </cell>
          <cell r="AX50">
            <v>59.2</v>
          </cell>
          <cell r="AY50">
            <v>62.02</v>
          </cell>
          <cell r="AZ50">
            <v>64.61</v>
          </cell>
          <cell r="BA50">
            <v>66.42</v>
          </cell>
          <cell r="BB50">
            <v>67.5</v>
          </cell>
          <cell r="BC50">
            <v>68.239999999999995</v>
          </cell>
        </row>
        <row r="51">
          <cell r="A51" t="str">
            <v>SHFCFUEL[ALLC,ELE]</v>
          </cell>
          <cell r="B51" t="str">
            <v>%</v>
          </cell>
          <cell r="C51" t="str">
            <v>EnerBase</v>
          </cell>
          <cell r="D51" t="str">
            <v>SHFCFUEL[ALLC,ELE]_%S3</v>
          </cell>
          <cell r="E51">
            <v>14.56</v>
          </cell>
          <cell r="F51">
            <v>15.83</v>
          </cell>
          <cell r="G51">
            <v>16.309999999999999</v>
          </cell>
          <cell r="H51">
            <v>16.3</v>
          </cell>
          <cell r="I51">
            <v>16.47</v>
          </cell>
          <cell r="J51">
            <v>16.39</v>
          </cell>
          <cell r="K51">
            <v>17.27</v>
          </cell>
          <cell r="L51">
            <v>16.899999999999999</v>
          </cell>
          <cell r="M51">
            <v>17.690000000000001</v>
          </cell>
          <cell r="N51">
            <v>18.440000000000001</v>
          </cell>
          <cell r="O51">
            <v>18.510000000000002</v>
          </cell>
          <cell r="P51">
            <v>18.39</v>
          </cell>
          <cell r="Q51">
            <v>18.64</v>
          </cell>
          <cell r="R51">
            <v>18.5</v>
          </cell>
          <cell r="S51">
            <v>19.22</v>
          </cell>
          <cell r="T51">
            <v>19.22</v>
          </cell>
          <cell r="U51">
            <v>19.489999999999998</v>
          </cell>
          <cell r="V51">
            <v>19.37</v>
          </cell>
          <cell r="W51">
            <v>19.989999999999998</v>
          </cell>
          <cell r="X51">
            <v>19.850000000000001</v>
          </cell>
          <cell r="Y51">
            <v>21.05</v>
          </cell>
          <cell r="Z51">
            <v>20.02</v>
          </cell>
          <cell r="AA51">
            <v>19.68</v>
          </cell>
          <cell r="AB51">
            <v>19.95</v>
          </cell>
          <cell r="AC51">
            <v>20.2</v>
          </cell>
          <cell r="AD51">
            <v>20.21</v>
          </cell>
          <cell r="AE51">
            <v>20.53</v>
          </cell>
          <cell r="AF51">
            <v>20.99</v>
          </cell>
          <cell r="AG51">
            <v>21.4</v>
          </cell>
          <cell r="AH51">
            <v>21.67</v>
          </cell>
          <cell r="AI51">
            <v>21.84</v>
          </cell>
          <cell r="AJ51">
            <v>21.94</v>
          </cell>
          <cell r="AK51">
            <v>22.02</v>
          </cell>
          <cell r="AL51">
            <v>22.13</v>
          </cell>
          <cell r="AM51">
            <v>22.27</v>
          </cell>
          <cell r="AN51">
            <v>22.39</v>
          </cell>
          <cell r="AO51">
            <v>22.5</v>
          </cell>
          <cell r="AP51">
            <v>22.6</v>
          </cell>
          <cell r="AQ51">
            <v>22.69</v>
          </cell>
          <cell r="AR51">
            <v>22.76</v>
          </cell>
          <cell r="AS51">
            <v>22.83</v>
          </cell>
          <cell r="AT51">
            <v>22.88</v>
          </cell>
          <cell r="AU51">
            <v>22.92</v>
          </cell>
          <cell r="AV51">
            <v>22.96</v>
          </cell>
          <cell r="AW51">
            <v>22.99</v>
          </cell>
          <cell r="AX51">
            <v>23.01</v>
          </cell>
          <cell r="AY51">
            <v>23.03</v>
          </cell>
          <cell r="AZ51">
            <v>23.05</v>
          </cell>
          <cell r="BA51">
            <v>23.06</v>
          </cell>
          <cell r="BB51">
            <v>23.08</v>
          </cell>
          <cell r="BC51">
            <v>23.09</v>
          </cell>
        </row>
        <row r="52">
          <cell r="A52" t="str">
            <v>SHFCFUEL[ALLC,ELE]</v>
          </cell>
          <cell r="B52" t="str">
            <v>%</v>
          </cell>
          <cell r="C52" t="str">
            <v>EnerBlue</v>
          </cell>
          <cell r="D52" t="str">
            <v>SHFCFUEL[ALLC,ELE]_%S1</v>
          </cell>
          <cell r="E52">
            <v>14.56</v>
          </cell>
          <cell r="F52">
            <v>15.83</v>
          </cell>
          <cell r="G52">
            <v>16.309999999999999</v>
          </cell>
          <cell r="H52">
            <v>16.3</v>
          </cell>
          <cell r="I52">
            <v>16.47</v>
          </cell>
          <cell r="J52">
            <v>16.39</v>
          </cell>
          <cell r="K52">
            <v>17.27</v>
          </cell>
          <cell r="L52">
            <v>16.899999999999999</v>
          </cell>
          <cell r="M52">
            <v>17.690000000000001</v>
          </cell>
          <cell r="N52">
            <v>18.440000000000001</v>
          </cell>
          <cell r="O52">
            <v>18.510000000000002</v>
          </cell>
          <cell r="P52">
            <v>18.39</v>
          </cell>
          <cell r="Q52">
            <v>18.64</v>
          </cell>
          <cell r="R52">
            <v>18.5</v>
          </cell>
          <cell r="S52">
            <v>19.22</v>
          </cell>
          <cell r="T52">
            <v>19.22</v>
          </cell>
          <cell r="U52">
            <v>19.489999999999998</v>
          </cell>
          <cell r="V52">
            <v>19.37</v>
          </cell>
          <cell r="W52">
            <v>19.989999999999998</v>
          </cell>
          <cell r="X52">
            <v>19.850000000000001</v>
          </cell>
          <cell r="Y52">
            <v>21.05</v>
          </cell>
          <cell r="Z52">
            <v>20.02</v>
          </cell>
          <cell r="AA52">
            <v>19.68</v>
          </cell>
          <cell r="AB52">
            <v>19.95</v>
          </cell>
          <cell r="AC52">
            <v>20.260000000000002</v>
          </cell>
          <cell r="AD52">
            <v>20.66</v>
          </cell>
          <cell r="AE52">
            <v>21.34</v>
          </cell>
          <cell r="AF52">
            <v>22.16</v>
          </cell>
          <cell r="AG52">
            <v>23.01</v>
          </cell>
          <cell r="AH52">
            <v>23.75</v>
          </cell>
          <cell r="AI52">
            <v>24.42</v>
          </cell>
          <cell r="AJ52">
            <v>25.02</v>
          </cell>
          <cell r="AK52">
            <v>25.54</v>
          </cell>
          <cell r="AL52">
            <v>26.05</v>
          </cell>
          <cell r="AM52">
            <v>26.54</v>
          </cell>
          <cell r="AN52">
            <v>27.01</v>
          </cell>
          <cell r="AO52">
            <v>27.52</v>
          </cell>
          <cell r="AP52">
            <v>28.04</v>
          </cell>
          <cell r="AQ52">
            <v>28.59</v>
          </cell>
          <cell r="AR52">
            <v>29.13</v>
          </cell>
          <cell r="AS52">
            <v>29.68</v>
          </cell>
          <cell r="AT52">
            <v>30.22</v>
          </cell>
          <cell r="AU52">
            <v>30.78</v>
          </cell>
          <cell r="AV52">
            <v>31.33</v>
          </cell>
          <cell r="AW52">
            <v>31.86</v>
          </cell>
          <cell r="AX52">
            <v>32.4</v>
          </cell>
          <cell r="AY52">
            <v>32.93</v>
          </cell>
          <cell r="AZ52">
            <v>33.47</v>
          </cell>
          <cell r="BA52">
            <v>34.01</v>
          </cell>
          <cell r="BB52">
            <v>34.56</v>
          </cell>
          <cell r="BC52">
            <v>35.119999999999997</v>
          </cell>
        </row>
        <row r="53">
          <cell r="A53" t="str">
            <v>SHFCFUEL[ALLC,ELE]</v>
          </cell>
          <cell r="B53" t="str">
            <v>%</v>
          </cell>
          <cell r="C53" t="str">
            <v>EnerGreen</v>
          </cell>
          <cell r="D53" t="str">
            <v>SHFCFUEL[ALLC,ELE]_%S2</v>
          </cell>
          <cell r="E53">
            <v>14.56</v>
          </cell>
          <cell r="F53">
            <v>15.83</v>
          </cell>
          <cell r="G53">
            <v>16.309999999999999</v>
          </cell>
          <cell r="H53">
            <v>16.3</v>
          </cell>
          <cell r="I53">
            <v>16.47</v>
          </cell>
          <cell r="J53">
            <v>16.39</v>
          </cell>
          <cell r="K53">
            <v>17.27</v>
          </cell>
          <cell r="L53">
            <v>16.899999999999999</v>
          </cell>
          <cell r="M53">
            <v>17.690000000000001</v>
          </cell>
          <cell r="N53">
            <v>18.440000000000001</v>
          </cell>
          <cell r="O53">
            <v>18.510000000000002</v>
          </cell>
          <cell r="P53">
            <v>18.39</v>
          </cell>
          <cell r="Q53">
            <v>18.64</v>
          </cell>
          <cell r="R53">
            <v>18.5</v>
          </cell>
          <cell r="S53">
            <v>19.22</v>
          </cell>
          <cell r="T53">
            <v>19.22</v>
          </cell>
          <cell r="U53">
            <v>19.489999999999998</v>
          </cell>
          <cell r="V53">
            <v>19.37</v>
          </cell>
          <cell r="W53">
            <v>19.989999999999998</v>
          </cell>
          <cell r="X53">
            <v>19.850000000000001</v>
          </cell>
          <cell r="Y53">
            <v>21.05</v>
          </cell>
          <cell r="Z53">
            <v>20.02</v>
          </cell>
          <cell r="AA53">
            <v>19.68</v>
          </cell>
          <cell r="AB53">
            <v>19.95</v>
          </cell>
          <cell r="AC53">
            <v>20.32</v>
          </cell>
          <cell r="AD53">
            <v>21.3</v>
          </cell>
          <cell r="AE53">
            <v>22.55</v>
          </cell>
          <cell r="AF53">
            <v>23.96</v>
          </cell>
          <cell r="AG53">
            <v>25.43</v>
          </cell>
          <cell r="AH53">
            <v>26.82</v>
          </cell>
          <cell r="AI53">
            <v>28.13</v>
          </cell>
          <cell r="AJ53">
            <v>29.28</v>
          </cell>
          <cell r="AK53">
            <v>30.28</v>
          </cell>
          <cell r="AL53">
            <v>31.23</v>
          </cell>
          <cell r="AM53">
            <v>32.18</v>
          </cell>
          <cell r="AN53">
            <v>33.130000000000003</v>
          </cell>
          <cell r="AO53">
            <v>34.049999999999997</v>
          </cell>
          <cell r="AP53">
            <v>34.96</v>
          </cell>
          <cell r="AQ53">
            <v>35.89</v>
          </cell>
          <cell r="AR53">
            <v>36.89</v>
          </cell>
          <cell r="AS53">
            <v>37.950000000000003</v>
          </cell>
          <cell r="AT53">
            <v>39.01</v>
          </cell>
          <cell r="AU53">
            <v>40.049999999999997</v>
          </cell>
          <cell r="AV53">
            <v>41.08</v>
          </cell>
          <cell r="AW53">
            <v>42.08</v>
          </cell>
          <cell r="AX53">
            <v>43.06</v>
          </cell>
          <cell r="AY53">
            <v>44.04</v>
          </cell>
          <cell r="AZ53">
            <v>45.03</v>
          </cell>
          <cell r="BA53">
            <v>46.02</v>
          </cell>
          <cell r="BB53">
            <v>46.98</v>
          </cell>
          <cell r="BC53">
            <v>47.92</v>
          </cell>
        </row>
        <row r="54">
          <cell r="A54" t="str">
            <v>SHFCSECTORS[ALLC,INDUS,ELE]</v>
          </cell>
          <cell r="B54" t="str">
            <v>%</v>
          </cell>
          <cell r="C54" t="str">
            <v>EnerBase</v>
          </cell>
          <cell r="D54" t="str">
            <v>SHFCSECTORS[ALLC,INDUS,ELE]_%S3</v>
          </cell>
          <cell r="E54">
            <v>20.77</v>
          </cell>
          <cell r="F54">
            <v>21.39</v>
          </cell>
          <cell r="G54">
            <v>22.01</v>
          </cell>
          <cell r="H54">
            <v>21.48</v>
          </cell>
          <cell r="I54">
            <v>21.27</v>
          </cell>
          <cell r="J54">
            <v>22.45</v>
          </cell>
          <cell r="K54">
            <v>22.06</v>
          </cell>
          <cell r="L54">
            <v>21.25</v>
          </cell>
          <cell r="M54">
            <v>22.88</v>
          </cell>
          <cell r="N54">
            <v>23.2</v>
          </cell>
          <cell r="O54">
            <v>23.57</v>
          </cell>
          <cell r="P54">
            <v>24.05</v>
          </cell>
          <cell r="Q54">
            <v>24.44</v>
          </cell>
          <cell r="R54">
            <v>25.57</v>
          </cell>
          <cell r="S54">
            <v>24.94</v>
          </cell>
          <cell r="T54">
            <v>25.76</v>
          </cell>
          <cell r="U54">
            <v>26.56</v>
          </cell>
          <cell r="V54">
            <v>26.1</v>
          </cell>
          <cell r="W54">
            <v>26.15</v>
          </cell>
          <cell r="X54">
            <v>25.95</v>
          </cell>
          <cell r="Y54">
            <v>27.87</v>
          </cell>
          <cell r="Z54">
            <v>25.03</v>
          </cell>
          <cell r="AA54">
            <v>24.53</v>
          </cell>
          <cell r="AB54">
            <v>23.78</v>
          </cell>
          <cell r="AC54">
            <v>23.29</v>
          </cell>
          <cell r="AD54">
            <v>23.42</v>
          </cell>
          <cell r="AE54">
            <v>24.37</v>
          </cell>
          <cell r="AF54">
            <v>25.31</v>
          </cell>
          <cell r="AG54">
            <v>26</v>
          </cell>
          <cell r="AH54">
            <v>26.41</v>
          </cell>
          <cell r="AI54">
            <v>26.54</v>
          </cell>
          <cell r="AJ54">
            <v>26.51</v>
          </cell>
          <cell r="AK54">
            <v>26.45</v>
          </cell>
          <cell r="AL54">
            <v>26.58</v>
          </cell>
          <cell r="AM54">
            <v>26.83</v>
          </cell>
          <cell r="AN54">
            <v>27.03</v>
          </cell>
          <cell r="AO54">
            <v>27.21</v>
          </cell>
          <cell r="AP54">
            <v>27.39</v>
          </cell>
          <cell r="AQ54">
            <v>27.54</v>
          </cell>
          <cell r="AR54">
            <v>27.67</v>
          </cell>
          <cell r="AS54">
            <v>27.77</v>
          </cell>
          <cell r="AT54">
            <v>27.85</v>
          </cell>
          <cell r="AU54">
            <v>27.91</v>
          </cell>
          <cell r="AV54">
            <v>27.97</v>
          </cell>
          <cell r="AW54">
            <v>28.01</v>
          </cell>
          <cell r="AX54">
            <v>28.04</v>
          </cell>
          <cell r="AY54">
            <v>28.07</v>
          </cell>
          <cell r="AZ54">
            <v>28.1</v>
          </cell>
          <cell r="BA54">
            <v>28.12</v>
          </cell>
          <cell r="BB54">
            <v>28.13</v>
          </cell>
          <cell r="BC54">
            <v>28.15</v>
          </cell>
        </row>
        <row r="55">
          <cell r="A55" t="str">
            <v>SHFCSECTORS[ALLC,INDUS,ELE]</v>
          </cell>
          <cell r="B55" t="str">
            <v>%</v>
          </cell>
          <cell r="C55" t="str">
            <v>EnerBlue</v>
          </cell>
          <cell r="D55" t="str">
            <v>SHFCSECTORS[ALLC,INDUS,ELE]_%S1</v>
          </cell>
          <cell r="E55">
            <v>20.77</v>
          </cell>
          <cell r="F55">
            <v>21.39</v>
          </cell>
          <cell r="G55">
            <v>22.01</v>
          </cell>
          <cell r="H55">
            <v>21.48</v>
          </cell>
          <cell r="I55">
            <v>21.27</v>
          </cell>
          <cell r="J55">
            <v>22.45</v>
          </cell>
          <cell r="K55">
            <v>22.06</v>
          </cell>
          <cell r="L55">
            <v>21.25</v>
          </cell>
          <cell r="M55">
            <v>22.88</v>
          </cell>
          <cell r="N55">
            <v>23.2</v>
          </cell>
          <cell r="O55">
            <v>23.57</v>
          </cell>
          <cell r="P55">
            <v>24.05</v>
          </cell>
          <cell r="Q55">
            <v>24.44</v>
          </cell>
          <cell r="R55">
            <v>25.57</v>
          </cell>
          <cell r="S55">
            <v>24.94</v>
          </cell>
          <cell r="T55">
            <v>25.76</v>
          </cell>
          <cell r="U55">
            <v>26.56</v>
          </cell>
          <cell r="V55">
            <v>26.1</v>
          </cell>
          <cell r="W55">
            <v>26.15</v>
          </cell>
          <cell r="X55">
            <v>25.95</v>
          </cell>
          <cell r="Y55">
            <v>27.87</v>
          </cell>
          <cell r="Z55">
            <v>25.03</v>
          </cell>
          <cell r="AA55">
            <v>24.53</v>
          </cell>
          <cell r="AB55">
            <v>23.78</v>
          </cell>
          <cell r="AC55">
            <v>23.33</v>
          </cell>
          <cell r="AD55">
            <v>24.09</v>
          </cell>
          <cell r="AE55">
            <v>25.67</v>
          </cell>
          <cell r="AF55">
            <v>27.34</v>
          </cell>
          <cell r="AG55">
            <v>29.01</v>
          </cell>
          <cell r="AH55">
            <v>30.53</v>
          </cell>
          <cell r="AI55">
            <v>31.84</v>
          </cell>
          <cell r="AJ55">
            <v>32.94</v>
          </cell>
          <cell r="AK55">
            <v>33.86</v>
          </cell>
          <cell r="AL55">
            <v>34.71</v>
          </cell>
          <cell r="AM55">
            <v>35.42</v>
          </cell>
          <cell r="AN55">
            <v>35.979999999999997</v>
          </cell>
          <cell r="AO55">
            <v>36.44</v>
          </cell>
          <cell r="AP55">
            <v>36.840000000000003</v>
          </cell>
          <cell r="AQ55">
            <v>37.200000000000003</v>
          </cell>
          <cell r="AR55">
            <v>37.53</v>
          </cell>
          <cell r="AS55">
            <v>37.86</v>
          </cell>
          <cell r="AT55">
            <v>38.21</v>
          </cell>
          <cell r="AU55">
            <v>38.58</v>
          </cell>
          <cell r="AV55">
            <v>38.950000000000003</v>
          </cell>
          <cell r="AW55">
            <v>39.32</v>
          </cell>
          <cell r="AX55">
            <v>39.68</v>
          </cell>
          <cell r="AY55">
            <v>40.049999999999997</v>
          </cell>
          <cell r="AZ55">
            <v>40.42</v>
          </cell>
          <cell r="BA55">
            <v>40.799999999999997</v>
          </cell>
          <cell r="BB55">
            <v>41.18</v>
          </cell>
          <cell r="BC55">
            <v>41.57</v>
          </cell>
        </row>
        <row r="56">
          <cell r="A56" t="str">
            <v>SHFCSECTORS[ALLC,INDUS,ELE]</v>
          </cell>
          <cell r="B56" t="str">
            <v>%</v>
          </cell>
          <cell r="C56" t="str">
            <v>EnerGreen</v>
          </cell>
          <cell r="D56" t="str">
            <v>SHFCSECTORS[ALLC,INDUS,ELE]_%S2</v>
          </cell>
          <cell r="E56">
            <v>20.77</v>
          </cell>
          <cell r="F56">
            <v>21.39</v>
          </cell>
          <cell r="G56">
            <v>22.01</v>
          </cell>
          <cell r="H56">
            <v>21.48</v>
          </cell>
          <cell r="I56">
            <v>21.27</v>
          </cell>
          <cell r="J56">
            <v>22.45</v>
          </cell>
          <cell r="K56">
            <v>22.06</v>
          </cell>
          <cell r="L56">
            <v>21.25</v>
          </cell>
          <cell r="M56">
            <v>22.88</v>
          </cell>
          <cell r="N56">
            <v>23.2</v>
          </cell>
          <cell r="O56">
            <v>23.57</v>
          </cell>
          <cell r="P56">
            <v>24.05</v>
          </cell>
          <cell r="Q56">
            <v>24.44</v>
          </cell>
          <cell r="R56">
            <v>25.57</v>
          </cell>
          <cell r="S56">
            <v>24.94</v>
          </cell>
          <cell r="T56">
            <v>25.76</v>
          </cell>
          <cell r="U56">
            <v>26.56</v>
          </cell>
          <cell r="V56">
            <v>26.1</v>
          </cell>
          <cell r="W56">
            <v>26.15</v>
          </cell>
          <cell r="X56">
            <v>25.95</v>
          </cell>
          <cell r="Y56">
            <v>27.87</v>
          </cell>
          <cell r="Z56">
            <v>25.03</v>
          </cell>
          <cell r="AA56">
            <v>24.53</v>
          </cell>
          <cell r="AB56">
            <v>23.78</v>
          </cell>
          <cell r="AC56">
            <v>23.37</v>
          </cell>
          <cell r="AD56">
            <v>24.78</v>
          </cell>
          <cell r="AE56">
            <v>26.9</v>
          </cell>
          <cell r="AF56">
            <v>29.16</v>
          </cell>
          <cell r="AG56">
            <v>31.54</v>
          </cell>
          <cell r="AH56">
            <v>33.770000000000003</v>
          </cell>
          <cell r="AI56">
            <v>35.72</v>
          </cell>
          <cell r="AJ56">
            <v>37.24</v>
          </cell>
          <cell r="AK56">
            <v>38.340000000000003</v>
          </cell>
          <cell r="AL56">
            <v>39.17</v>
          </cell>
          <cell r="AM56">
            <v>39.74</v>
          </cell>
          <cell r="AN56">
            <v>40.17</v>
          </cell>
          <cell r="AO56">
            <v>40.42</v>
          </cell>
          <cell r="AP56">
            <v>40.67</v>
          </cell>
          <cell r="AQ56">
            <v>40.93</v>
          </cell>
          <cell r="AR56">
            <v>41.21</v>
          </cell>
          <cell r="AS56">
            <v>41.51</v>
          </cell>
          <cell r="AT56">
            <v>41.84</v>
          </cell>
          <cell r="AU56">
            <v>42.2</v>
          </cell>
          <cell r="AV56">
            <v>42.57</v>
          </cell>
          <cell r="AW56">
            <v>42.93</v>
          </cell>
          <cell r="AX56">
            <v>43.25</v>
          </cell>
          <cell r="AY56">
            <v>43.59</v>
          </cell>
          <cell r="AZ56">
            <v>43.98</v>
          </cell>
          <cell r="BA56">
            <v>44.42</v>
          </cell>
          <cell r="BB56">
            <v>44.78</v>
          </cell>
          <cell r="BC56">
            <v>45.14</v>
          </cell>
        </row>
        <row r="57">
          <cell r="A57" t="str">
            <v>SHFCSECTORS[ALLC,RASS,ELE]</v>
          </cell>
          <cell r="B57" t="str">
            <v>%</v>
          </cell>
          <cell r="C57" t="str">
            <v>EnerBase</v>
          </cell>
          <cell r="D57" t="str">
            <v>SHFCSECTORS[ALLC,RASS,ELE]_%S3</v>
          </cell>
          <cell r="E57">
            <v>22.95</v>
          </cell>
          <cell r="F57">
            <v>24.71</v>
          </cell>
          <cell r="G57">
            <v>24.52</v>
          </cell>
          <cell r="H57">
            <v>23.7</v>
          </cell>
          <cell r="I57">
            <v>24.46</v>
          </cell>
          <cell r="J57">
            <v>22.85</v>
          </cell>
          <cell r="K57">
            <v>26.07</v>
          </cell>
          <cell r="L57">
            <v>25.04</v>
          </cell>
          <cell r="M57">
            <v>25.7</v>
          </cell>
          <cell r="N57">
            <v>26.49</v>
          </cell>
          <cell r="O57">
            <v>27.4</v>
          </cell>
          <cell r="P57">
            <v>29</v>
          </cell>
          <cell r="Q57">
            <v>28.76</v>
          </cell>
          <cell r="R57">
            <v>27.35</v>
          </cell>
          <cell r="S57">
            <v>29.06</v>
          </cell>
          <cell r="T57">
            <v>29.21</v>
          </cell>
          <cell r="U57">
            <v>29.57</v>
          </cell>
          <cell r="V57">
            <v>30.6</v>
          </cell>
          <cell r="W57">
            <v>31.51</v>
          </cell>
          <cell r="X57">
            <v>31.5</v>
          </cell>
          <cell r="Y57">
            <v>31.82</v>
          </cell>
          <cell r="Z57">
            <v>30.63</v>
          </cell>
          <cell r="AA57">
            <v>31</v>
          </cell>
          <cell r="AB57">
            <v>32.22</v>
          </cell>
          <cell r="AC57">
            <v>32.82</v>
          </cell>
          <cell r="AD57">
            <v>33.65</v>
          </cell>
          <cell r="AE57">
            <v>34.409999999999997</v>
          </cell>
          <cell r="AF57">
            <v>35.22</v>
          </cell>
          <cell r="AG57">
            <v>36.020000000000003</v>
          </cell>
          <cell r="AH57">
            <v>36.69</v>
          </cell>
          <cell r="AI57">
            <v>37.25</v>
          </cell>
          <cell r="AJ57">
            <v>37.75</v>
          </cell>
          <cell r="AK57">
            <v>38.200000000000003</v>
          </cell>
          <cell r="AL57">
            <v>38.58</v>
          </cell>
          <cell r="AM57">
            <v>38.93</v>
          </cell>
          <cell r="AN57">
            <v>39.25</v>
          </cell>
          <cell r="AO57">
            <v>39.53</v>
          </cell>
          <cell r="AP57">
            <v>39.78</v>
          </cell>
          <cell r="AQ57">
            <v>40</v>
          </cell>
          <cell r="AR57">
            <v>40.200000000000003</v>
          </cell>
          <cell r="AS57">
            <v>40.369999999999997</v>
          </cell>
          <cell r="AT57">
            <v>40.520000000000003</v>
          </cell>
          <cell r="AU57">
            <v>40.64</v>
          </cell>
          <cell r="AV57">
            <v>40.74</v>
          </cell>
          <cell r="AW57">
            <v>40.83</v>
          </cell>
          <cell r="AX57">
            <v>40.89</v>
          </cell>
          <cell r="AY57">
            <v>40.94</v>
          </cell>
          <cell r="AZ57">
            <v>40.98</v>
          </cell>
          <cell r="BA57">
            <v>41</v>
          </cell>
          <cell r="BB57">
            <v>41.01</v>
          </cell>
          <cell r="BC57">
            <v>41</v>
          </cell>
        </row>
        <row r="58">
          <cell r="A58" t="str">
            <v>SHFCSECTORS[ALLC,RASS,ELE]</v>
          </cell>
          <cell r="B58" t="str">
            <v>%</v>
          </cell>
          <cell r="C58" t="str">
            <v>EnerBlue</v>
          </cell>
          <cell r="D58" t="str">
            <v>SHFCSECTORS[ALLC,RASS,ELE]_%S1</v>
          </cell>
          <cell r="E58">
            <v>22.95</v>
          </cell>
          <cell r="F58">
            <v>24.71</v>
          </cell>
          <cell r="G58">
            <v>24.52</v>
          </cell>
          <cell r="H58">
            <v>23.7</v>
          </cell>
          <cell r="I58">
            <v>24.46</v>
          </cell>
          <cell r="J58">
            <v>22.85</v>
          </cell>
          <cell r="K58">
            <v>26.07</v>
          </cell>
          <cell r="L58">
            <v>25.04</v>
          </cell>
          <cell r="M58">
            <v>25.7</v>
          </cell>
          <cell r="N58">
            <v>26.49</v>
          </cell>
          <cell r="O58">
            <v>27.4</v>
          </cell>
          <cell r="P58">
            <v>29</v>
          </cell>
          <cell r="Q58">
            <v>28.76</v>
          </cell>
          <cell r="R58">
            <v>27.35</v>
          </cell>
          <cell r="S58">
            <v>29.06</v>
          </cell>
          <cell r="T58">
            <v>29.21</v>
          </cell>
          <cell r="U58">
            <v>29.57</v>
          </cell>
          <cell r="V58">
            <v>30.6</v>
          </cell>
          <cell r="W58">
            <v>31.51</v>
          </cell>
          <cell r="X58">
            <v>31.5</v>
          </cell>
          <cell r="Y58">
            <v>31.82</v>
          </cell>
          <cell r="Z58">
            <v>30.63</v>
          </cell>
          <cell r="AA58">
            <v>31</v>
          </cell>
          <cell r="AB58">
            <v>32.22</v>
          </cell>
          <cell r="AC58">
            <v>32.869999999999997</v>
          </cell>
          <cell r="AD58">
            <v>34.25</v>
          </cell>
          <cell r="AE58">
            <v>35.520000000000003</v>
          </cell>
          <cell r="AF58">
            <v>36.78</v>
          </cell>
          <cell r="AG58">
            <v>38.04</v>
          </cell>
          <cell r="AH58">
            <v>39.159999999999997</v>
          </cell>
          <cell r="AI58">
            <v>40.19</v>
          </cell>
          <cell r="AJ58">
            <v>41.2</v>
          </cell>
          <cell r="AK58">
            <v>42.09</v>
          </cell>
          <cell r="AL58">
            <v>42.9</v>
          </cell>
          <cell r="AM58">
            <v>43.67</v>
          </cell>
          <cell r="AN58">
            <v>44.39</v>
          </cell>
          <cell r="AO58">
            <v>45.09</v>
          </cell>
          <cell r="AP58">
            <v>45.76</v>
          </cell>
          <cell r="AQ58">
            <v>46.41</v>
          </cell>
          <cell r="AR58">
            <v>47.03</v>
          </cell>
          <cell r="AS58">
            <v>47.64</v>
          </cell>
          <cell r="AT58">
            <v>48.23</v>
          </cell>
          <cell r="AU58">
            <v>48.81</v>
          </cell>
          <cell r="AV58">
            <v>49.35</v>
          </cell>
          <cell r="AW58">
            <v>49.85</v>
          </cell>
          <cell r="AX58">
            <v>50.31</v>
          </cell>
          <cell r="AY58">
            <v>50.74</v>
          </cell>
          <cell r="AZ58">
            <v>51.16</v>
          </cell>
          <cell r="BA58">
            <v>51.56</v>
          </cell>
          <cell r="BB58">
            <v>51.95</v>
          </cell>
          <cell r="BC58">
            <v>52.32</v>
          </cell>
        </row>
        <row r="59">
          <cell r="A59" t="str">
            <v>SHFCSECTORS[ALLC,RASS,ELE]</v>
          </cell>
          <cell r="B59" t="str">
            <v>%</v>
          </cell>
          <cell r="C59" t="str">
            <v>EnerGreen</v>
          </cell>
          <cell r="D59" t="str">
            <v>SHFCSECTORS[ALLC,RASS,ELE]_%S2</v>
          </cell>
          <cell r="E59">
            <v>22.95</v>
          </cell>
          <cell r="F59">
            <v>24.71</v>
          </cell>
          <cell r="G59">
            <v>24.52</v>
          </cell>
          <cell r="H59">
            <v>23.7</v>
          </cell>
          <cell r="I59">
            <v>24.46</v>
          </cell>
          <cell r="J59">
            <v>22.85</v>
          </cell>
          <cell r="K59">
            <v>26.07</v>
          </cell>
          <cell r="L59">
            <v>25.04</v>
          </cell>
          <cell r="M59">
            <v>25.7</v>
          </cell>
          <cell r="N59">
            <v>26.49</v>
          </cell>
          <cell r="O59">
            <v>27.4</v>
          </cell>
          <cell r="P59">
            <v>29</v>
          </cell>
          <cell r="Q59">
            <v>28.76</v>
          </cell>
          <cell r="R59">
            <v>27.35</v>
          </cell>
          <cell r="S59">
            <v>29.06</v>
          </cell>
          <cell r="T59">
            <v>29.21</v>
          </cell>
          <cell r="U59">
            <v>29.57</v>
          </cell>
          <cell r="V59">
            <v>30.6</v>
          </cell>
          <cell r="W59">
            <v>31.51</v>
          </cell>
          <cell r="X59">
            <v>31.5</v>
          </cell>
          <cell r="Y59">
            <v>31.82</v>
          </cell>
          <cell r="Z59">
            <v>30.63</v>
          </cell>
          <cell r="AA59">
            <v>31</v>
          </cell>
          <cell r="AB59">
            <v>32.22</v>
          </cell>
          <cell r="AC59">
            <v>32.909999999999997</v>
          </cell>
          <cell r="AD59">
            <v>34.86</v>
          </cell>
          <cell r="AE59">
            <v>36.659999999999997</v>
          </cell>
          <cell r="AF59">
            <v>38.33</v>
          </cell>
          <cell r="AG59">
            <v>39.92</v>
          </cell>
          <cell r="AH59">
            <v>41.33</v>
          </cell>
          <cell r="AI59">
            <v>42.68</v>
          </cell>
          <cell r="AJ59">
            <v>43.9</v>
          </cell>
          <cell r="AK59">
            <v>44.94</v>
          </cell>
          <cell r="AL59">
            <v>45.85</v>
          </cell>
          <cell r="AM59">
            <v>46.68</v>
          </cell>
          <cell r="AN59">
            <v>47.45</v>
          </cell>
          <cell r="AO59">
            <v>48.19</v>
          </cell>
          <cell r="AP59">
            <v>48.87</v>
          </cell>
          <cell r="AQ59">
            <v>49.5</v>
          </cell>
          <cell r="AR59">
            <v>50.08</v>
          </cell>
          <cell r="AS59">
            <v>50.63</v>
          </cell>
          <cell r="AT59">
            <v>51.13</v>
          </cell>
          <cell r="AU59">
            <v>51.61</v>
          </cell>
          <cell r="AV59">
            <v>52.05</v>
          </cell>
          <cell r="AW59">
            <v>52.47</v>
          </cell>
          <cell r="AX59">
            <v>52.87</v>
          </cell>
          <cell r="AY59">
            <v>53.27</v>
          </cell>
          <cell r="AZ59">
            <v>53.69</v>
          </cell>
          <cell r="BA59">
            <v>54.1</v>
          </cell>
          <cell r="BB59">
            <v>54.51</v>
          </cell>
          <cell r="BC59">
            <v>54.92</v>
          </cell>
        </row>
        <row r="60">
          <cell r="A60" t="str">
            <v>SHFCSECTORS[ALLC,TRANS,ELE]</v>
          </cell>
          <cell r="B60" t="str">
            <v>%</v>
          </cell>
          <cell r="C60" t="str">
            <v>EnerBase</v>
          </cell>
          <cell r="D60" t="str">
            <v>SHFCSECTORS[ALLC,TRANS,ELE]_%S3</v>
          </cell>
          <cell r="E60">
            <v>0.32</v>
          </cell>
          <cell r="F60">
            <v>0.33</v>
          </cell>
          <cell r="G60">
            <v>0.28999999999999998</v>
          </cell>
          <cell r="H60">
            <v>0.39</v>
          </cell>
          <cell r="I60">
            <v>0.39</v>
          </cell>
          <cell r="J60">
            <v>0.39</v>
          </cell>
          <cell r="K60">
            <v>0.41</v>
          </cell>
          <cell r="L60">
            <v>0.39</v>
          </cell>
          <cell r="M60">
            <v>0.38</v>
          </cell>
          <cell r="N60">
            <v>0.43</v>
          </cell>
          <cell r="O60">
            <v>0.39</v>
          </cell>
          <cell r="P60">
            <v>0.34</v>
          </cell>
          <cell r="Q60">
            <v>0.31</v>
          </cell>
          <cell r="R60">
            <v>0.3</v>
          </cell>
          <cell r="S60">
            <v>0.3</v>
          </cell>
          <cell r="T60">
            <v>0.27</v>
          </cell>
          <cell r="U60">
            <v>0.26</v>
          </cell>
          <cell r="V60">
            <v>0.3</v>
          </cell>
          <cell r="W60">
            <v>0.26</v>
          </cell>
          <cell r="X60">
            <v>0.26</v>
          </cell>
          <cell r="Y60">
            <v>0.17</v>
          </cell>
          <cell r="Z60">
            <v>0.25</v>
          </cell>
          <cell r="AA60">
            <v>0.13</v>
          </cell>
          <cell r="AB60">
            <v>0.13</v>
          </cell>
          <cell r="AC60">
            <v>0.18</v>
          </cell>
          <cell r="AD60">
            <v>0.31</v>
          </cell>
          <cell r="AE60">
            <v>0.46</v>
          </cell>
          <cell r="AF60">
            <v>0.64</v>
          </cell>
          <cell r="AG60">
            <v>0.84</v>
          </cell>
          <cell r="AH60">
            <v>1.03</v>
          </cell>
          <cell r="AI60">
            <v>1.21</v>
          </cell>
          <cell r="AJ60">
            <v>1.39</v>
          </cell>
          <cell r="AK60">
            <v>1.56</v>
          </cell>
          <cell r="AL60">
            <v>1.74</v>
          </cell>
          <cell r="AM60">
            <v>1.91</v>
          </cell>
          <cell r="AN60">
            <v>2.1</v>
          </cell>
          <cell r="AO60">
            <v>2.2799999999999998</v>
          </cell>
          <cell r="AP60">
            <v>2.4700000000000002</v>
          </cell>
          <cell r="AQ60">
            <v>2.66</v>
          </cell>
          <cell r="AR60">
            <v>2.85</v>
          </cell>
          <cell r="AS60">
            <v>3.04</v>
          </cell>
          <cell r="AT60">
            <v>3.23</v>
          </cell>
          <cell r="AU60">
            <v>3.43</v>
          </cell>
          <cell r="AV60">
            <v>3.63</v>
          </cell>
          <cell r="AW60">
            <v>3.83</v>
          </cell>
          <cell r="AX60">
            <v>4.04</v>
          </cell>
          <cell r="AY60">
            <v>4.25</v>
          </cell>
          <cell r="AZ60">
            <v>4.47</v>
          </cell>
          <cell r="BA60">
            <v>4.6900000000000004</v>
          </cell>
          <cell r="BB60">
            <v>4.91</v>
          </cell>
          <cell r="BC60">
            <v>5.14</v>
          </cell>
        </row>
        <row r="61">
          <cell r="A61" t="str">
            <v>SHFCSECTORS[ALLC,TRANS,ELE]</v>
          </cell>
          <cell r="B61" t="str">
            <v>%</v>
          </cell>
          <cell r="C61" t="str">
            <v>EnerBlue</v>
          </cell>
          <cell r="D61" t="str">
            <v>SHFCSECTORS[ALLC,TRANS,ELE]_%S1</v>
          </cell>
          <cell r="E61">
            <v>0.32</v>
          </cell>
          <cell r="F61">
            <v>0.33</v>
          </cell>
          <cell r="G61">
            <v>0.28999999999999998</v>
          </cell>
          <cell r="H61">
            <v>0.39</v>
          </cell>
          <cell r="I61">
            <v>0.39</v>
          </cell>
          <cell r="J61">
            <v>0.39</v>
          </cell>
          <cell r="K61">
            <v>0.41</v>
          </cell>
          <cell r="L61">
            <v>0.39</v>
          </cell>
          <cell r="M61">
            <v>0.38</v>
          </cell>
          <cell r="N61">
            <v>0.43</v>
          </cell>
          <cell r="O61">
            <v>0.39</v>
          </cell>
          <cell r="P61">
            <v>0.34</v>
          </cell>
          <cell r="Q61">
            <v>0.31</v>
          </cell>
          <cell r="R61">
            <v>0.3</v>
          </cell>
          <cell r="S61">
            <v>0.3</v>
          </cell>
          <cell r="T61">
            <v>0.27</v>
          </cell>
          <cell r="U61">
            <v>0.26</v>
          </cell>
          <cell r="V61">
            <v>0.3</v>
          </cell>
          <cell r="W61">
            <v>0.26</v>
          </cell>
          <cell r="X61">
            <v>0.26</v>
          </cell>
          <cell r="Y61">
            <v>0.17</v>
          </cell>
          <cell r="Z61">
            <v>0.25</v>
          </cell>
          <cell r="AA61">
            <v>0.13</v>
          </cell>
          <cell r="AB61">
            <v>0.13</v>
          </cell>
          <cell r="AC61">
            <v>0.18</v>
          </cell>
          <cell r="AD61">
            <v>0.28000000000000003</v>
          </cell>
          <cell r="AE61">
            <v>0.41</v>
          </cell>
          <cell r="AF61">
            <v>0.56000000000000005</v>
          </cell>
          <cell r="AG61">
            <v>0.74</v>
          </cell>
          <cell r="AH61">
            <v>0.94</v>
          </cell>
          <cell r="AI61">
            <v>1.1499999999999999</v>
          </cell>
          <cell r="AJ61">
            <v>1.37</v>
          </cell>
          <cell r="AK61">
            <v>1.61</v>
          </cell>
          <cell r="AL61">
            <v>1.87</v>
          </cell>
          <cell r="AM61">
            <v>2.16</v>
          </cell>
          <cell r="AN61">
            <v>2.48</v>
          </cell>
          <cell r="AO61">
            <v>2.85</v>
          </cell>
          <cell r="AP61">
            <v>3.27</v>
          </cell>
          <cell r="AQ61">
            <v>3.75</v>
          </cell>
          <cell r="AR61">
            <v>4.2300000000000004</v>
          </cell>
          <cell r="AS61">
            <v>4.7300000000000004</v>
          </cell>
          <cell r="AT61">
            <v>5.24</v>
          </cell>
          <cell r="AU61">
            <v>5.76</v>
          </cell>
          <cell r="AV61">
            <v>6.3</v>
          </cell>
          <cell r="AW61">
            <v>6.85</v>
          </cell>
          <cell r="AX61">
            <v>7.41</v>
          </cell>
          <cell r="AY61">
            <v>7.99</v>
          </cell>
          <cell r="AZ61">
            <v>8.6</v>
          </cell>
          <cell r="BA61">
            <v>9.23</v>
          </cell>
          <cell r="BB61">
            <v>9.8800000000000008</v>
          </cell>
          <cell r="BC61">
            <v>10.56</v>
          </cell>
        </row>
        <row r="62">
          <cell r="A62" t="str">
            <v>SHFCSECTORS[ALLC,TRANS,ELE]</v>
          </cell>
          <cell r="B62" t="str">
            <v>%</v>
          </cell>
          <cell r="C62" t="str">
            <v>EnerGreen</v>
          </cell>
          <cell r="D62" t="str">
            <v>SHFCSECTORS[ALLC,TRANS,ELE]_%S2</v>
          </cell>
          <cell r="E62">
            <v>0.32</v>
          </cell>
          <cell r="F62">
            <v>0.33</v>
          </cell>
          <cell r="G62">
            <v>0.28999999999999998</v>
          </cell>
          <cell r="H62">
            <v>0.39</v>
          </cell>
          <cell r="I62">
            <v>0.39</v>
          </cell>
          <cell r="J62">
            <v>0.39</v>
          </cell>
          <cell r="K62">
            <v>0.41</v>
          </cell>
          <cell r="L62">
            <v>0.39</v>
          </cell>
          <cell r="M62">
            <v>0.38</v>
          </cell>
          <cell r="N62">
            <v>0.43</v>
          </cell>
          <cell r="O62">
            <v>0.39</v>
          </cell>
          <cell r="P62">
            <v>0.34</v>
          </cell>
          <cell r="Q62">
            <v>0.31</v>
          </cell>
          <cell r="R62">
            <v>0.3</v>
          </cell>
          <cell r="S62">
            <v>0.3</v>
          </cell>
          <cell r="T62">
            <v>0.27</v>
          </cell>
          <cell r="U62">
            <v>0.26</v>
          </cell>
          <cell r="V62">
            <v>0.3</v>
          </cell>
          <cell r="W62">
            <v>0.26</v>
          </cell>
          <cell r="X62">
            <v>0.26</v>
          </cell>
          <cell r="Y62">
            <v>0.17</v>
          </cell>
          <cell r="Z62">
            <v>0.25</v>
          </cell>
          <cell r="AA62">
            <v>0.13</v>
          </cell>
          <cell r="AB62">
            <v>0.13</v>
          </cell>
          <cell r="AC62">
            <v>0.27</v>
          </cell>
          <cell r="AD62">
            <v>0.79</v>
          </cell>
          <cell r="AE62">
            <v>1.33</v>
          </cell>
          <cell r="AF62">
            <v>1.99</v>
          </cell>
          <cell r="AG62">
            <v>2.77</v>
          </cell>
          <cell r="AH62">
            <v>3.67</v>
          </cell>
          <cell r="AI62">
            <v>4.6399999999999997</v>
          </cell>
          <cell r="AJ62">
            <v>5.63</v>
          </cell>
          <cell r="AK62">
            <v>6.65</v>
          </cell>
          <cell r="AL62">
            <v>7.75</v>
          </cell>
          <cell r="AM62">
            <v>8.94</v>
          </cell>
          <cell r="AN62">
            <v>10.27</v>
          </cell>
          <cell r="AO62">
            <v>11.62</v>
          </cell>
          <cell r="AP62">
            <v>13.01</v>
          </cell>
          <cell r="AQ62">
            <v>14.48</v>
          </cell>
          <cell r="AR62">
            <v>16.149999999999999</v>
          </cell>
          <cell r="AS62">
            <v>18.04</v>
          </cell>
          <cell r="AT62">
            <v>19.98</v>
          </cell>
          <cell r="AU62">
            <v>21.96</v>
          </cell>
          <cell r="AV62">
            <v>23.98</v>
          </cell>
          <cell r="AW62">
            <v>26.03</v>
          </cell>
          <cell r="AX62">
            <v>28.12</v>
          </cell>
          <cell r="AY62">
            <v>30.24</v>
          </cell>
          <cell r="AZ62">
            <v>32.4</v>
          </cell>
          <cell r="BA62">
            <v>34.58</v>
          </cell>
          <cell r="BB62">
            <v>36.770000000000003</v>
          </cell>
          <cell r="BC62">
            <v>38.979999999999997</v>
          </cell>
        </row>
        <row r="63">
          <cell r="A63" t="str">
            <v>EPTOP[ALLC]</v>
          </cell>
          <cell r="B63" t="str">
            <v>GWh</v>
          </cell>
          <cell r="C63" t="str">
            <v>EnerBase</v>
          </cell>
          <cell r="D63" t="str">
            <v>EPTOP[ALLC]_GWhS3</v>
          </cell>
          <cell r="E63">
            <v>89200.01</v>
          </cell>
          <cell r="F63">
            <v>90324.01</v>
          </cell>
          <cell r="G63">
            <v>85055.01</v>
          </cell>
          <cell r="H63">
            <v>92609.01</v>
          </cell>
          <cell r="I63">
            <v>100178.16</v>
          </cell>
          <cell r="J63">
            <v>106902.1</v>
          </cell>
          <cell r="K63">
            <v>114933.63</v>
          </cell>
          <cell r="L63">
            <v>107452.55</v>
          </cell>
          <cell r="M63">
            <v>121695.13</v>
          </cell>
          <cell r="N63">
            <v>122348.09</v>
          </cell>
          <cell r="O63">
            <v>125245.41</v>
          </cell>
          <cell r="P63">
            <v>129554.13</v>
          </cell>
          <cell r="Q63">
            <v>134829.73000000001</v>
          </cell>
          <cell r="R63">
            <v>140467.85999999999</v>
          </cell>
          <cell r="S63">
            <v>138214.10999999999</v>
          </cell>
          <cell r="T63">
            <v>145012.73000000001</v>
          </cell>
          <cell r="U63">
            <v>146004.17000000001</v>
          </cell>
          <cell r="V63">
            <v>145247.70000000001</v>
          </cell>
          <cell r="W63">
            <v>151881.44</v>
          </cell>
          <cell r="X63">
            <v>145814</v>
          </cell>
          <cell r="Y63">
            <v>144924.79999999999</v>
          </cell>
          <cell r="Z63">
            <v>153778.72</v>
          </cell>
          <cell r="AA63">
            <v>146315</v>
          </cell>
          <cell r="AB63">
            <v>149113.51999999999</v>
          </cell>
          <cell r="AC63">
            <v>138387.92000000001</v>
          </cell>
          <cell r="AD63">
            <v>144741.94</v>
          </cell>
          <cell r="AE63">
            <v>154925.57999999999</v>
          </cell>
          <cell r="AF63">
            <v>164286.35999999999</v>
          </cell>
          <cell r="AG63">
            <v>172512</v>
          </cell>
          <cell r="AH63">
            <v>178558.59</v>
          </cell>
          <cell r="AI63">
            <v>182603.09</v>
          </cell>
          <cell r="AJ63">
            <v>186785.98</v>
          </cell>
          <cell r="AK63">
            <v>189483.64</v>
          </cell>
          <cell r="AL63">
            <v>192820.27</v>
          </cell>
          <cell r="AM63">
            <v>196771.63</v>
          </cell>
          <cell r="AN63">
            <v>200584.89</v>
          </cell>
          <cell r="AO63">
            <v>204299.19</v>
          </cell>
          <cell r="AP63">
            <v>207914.27</v>
          </cell>
          <cell r="AQ63">
            <v>211468.61</v>
          </cell>
          <cell r="AR63">
            <v>214950.41</v>
          </cell>
          <cell r="AS63">
            <v>218349.72</v>
          </cell>
          <cell r="AT63">
            <v>221451.97</v>
          </cell>
          <cell r="AU63">
            <v>224405.25</v>
          </cell>
          <cell r="AV63">
            <v>227291.13</v>
          </cell>
          <cell r="AW63">
            <v>230100.38</v>
          </cell>
          <cell r="AX63">
            <v>232810.25</v>
          </cell>
          <cell r="AY63">
            <v>235522.86</v>
          </cell>
          <cell r="AZ63">
            <v>238194.22</v>
          </cell>
          <cell r="BA63">
            <v>240813.59</v>
          </cell>
          <cell r="BB63">
            <v>243384.17</v>
          </cell>
          <cell r="BC63">
            <v>245915.27</v>
          </cell>
        </row>
        <row r="64">
          <cell r="A64" t="str">
            <v>EPTOP[ALLC]</v>
          </cell>
          <cell r="B64" t="str">
            <v>GWh</v>
          </cell>
          <cell r="C64" t="str">
            <v>EnerBlue</v>
          </cell>
          <cell r="D64" t="str">
            <v>EPTOP[ALLC]_GWhS1</v>
          </cell>
          <cell r="E64">
            <v>89200.01</v>
          </cell>
          <cell r="F64">
            <v>90324.01</v>
          </cell>
          <cell r="G64">
            <v>85055.01</v>
          </cell>
          <cell r="H64">
            <v>92609.01</v>
          </cell>
          <cell r="I64">
            <v>100178.16</v>
          </cell>
          <cell r="J64">
            <v>106902.1</v>
          </cell>
          <cell r="K64">
            <v>114933.63</v>
          </cell>
          <cell r="L64">
            <v>107452.55</v>
          </cell>
          <cell r="M64">
            <v>121695.13</v>
          </cell>
          <cell r="N64">
            <v>122348.09</v>
          </cell>
          <cell r="O64">
            <v>125245.41</v>
          </cell>
          <cell r="P64">
            <v>129554.13</v>
          </cell>
          <cell r="Q64">
            <v>134829.73000000001</v>
          </cell>
          <cell r="R64">
            <v>140467.85999999999</v>
          </cell>
          <cell r="S64">
            <v>138214.10999999999</v>
          </cell>
          <cell r="T64">
            <v>145012.73000000001</v>
          </cell>
          <cell r="U64">
            <v>146004.17000000001</v>
          </cell>
          <cell r="V64">
            <v>145247.70000000001</v>
          </cell>
          <cell r="W64">
            <v>151881.44</v>
          </cell>
          <cell r="X64">
            <v>145814</v>
          </cell>
          <cell r="Y64">
            <v>144924.79999999999</v>
          </cell>
          <cell r="Z64">
            <v>153778.72</v>
          </cell>
          <cell r="AA64">
            <v>146315</v>
          </cell>
          <cell r="AB64">
            <v>149113.51999999999</v>
          </cell>
          <cell r="AC64">
            <v>138444.28</v>
          </cell>
          <cell r="AD64">
            <v>146040.22</v>
          </cell>
          <cell r="AE64">
            <v>157365.19</v>
          </cell>
          <cell r="AF64">
            <v>168000.13</v>
          </cell>
          <cell r="AG64">
            <v>177573.17</v>
          </cell>
          <cell r="AH64">
            <v>184774.67</v>
          </cell>
          <cell r="AI64">
            <v>190000.61</v>
          </cell>
          <cell r="AJ64">
            <v>195052.56</v>
          </cell>
          <cell r="AK64">
            <v>198903.42</v>
          </cell>
          <cell r="AL64">
            <v>203046.78</v>
          </cell>
          <cell r="AM64">
            <v>207704.95</v>
          </cell>
          <cell r="AN64">
            <v>212317.23</v>
          </cell>
          <cell r="AO64">
            <v>217025.14</v>
          </cell>
          <cell r="AP64">
            <v>221775</v>
          </cell>
          <cell r="AQ64">
            <v>226678.11</v>
          </cell>
          <cell r="AR64">
            <v>231588.8</v>
          </cell>
          <cell r="AS64">
            <v>236539.94</v>
          </cell>
          <cell r="AT64">
            <v>241514.7</v>
          </cell>
          <cell r="AU64">
            <v>246449.78</v>
          </cell>
          <cell r="AV64">
            <v>251259.8</v>
          </cell>
          <cell r="AW64">
            <v>255908.83</v>
          </cell>
          <cell r="AX64">
            <v>260530.86</v>
          </cell>
          <cell r="AY64">
            <v>265200.75</v>
          </cell>
          <cell r="AZ64">
            <v>269988.06</v>
          </cell>
          <cell r="BA64">
            <v>274943.71999999997</v>
          </cell>
          <cell r="BB64">
            <v>279797</v>
          </cell>
          <cell r="BC64">
            <v>284652.34000000003</v>
          </cell>
        </row>
        <row r="65">
          <cell r="A65" t="str">
            <v>EPTOP[ALLC]</v>
          </cell>
          <cell r="B65" t="str">
            <v>GWh</v>
          </cell>
          <cell r="C65" t="str">
            <v>EnerGreen</v>
          </cell>
          <cell r="D65" t="str">
            <v>EPTOP[ALLC]_GWhS2</v>
          </cell>
          <cell r="E65">
            <v>89200.01</v>
          </cell>
          <cell r="F65">
            <v>90324.01</v>
          </cell>
          <cell r="G65">
            <v>85055.01</v>
          </cell>
          <cell r="H65">
            <v>92609.01</v>
          </cell>
          <cell r="I65">
            <v>100178.16</v>
          </cell>
          <cell r="J65">
            <v>106902.1</v>
          </cell>
          <cell r="K65">
            <v>114933.63</v>
          </cell>
          <cell r="L65">
            <v>107452.55</v>
          </cell>
          <cell r="M65">
            <v>121695.13</v>
          </cell>
          <cell r="N65">
            <v>122348.09</v>
          </cell>
          <cell r="O65">
            <v>125245.41</v>
          </cell>
          <cell r="P65">
            <v>129554.13</v>
          </cell>
          <cell r="Q65">
            <v>134829.73000000001</v>
          </cell>
          <cell r="R65">
            <v>140467.85999999999</v>
          </cell>
          <cell r="S65">
            <v>138214.10999999999</v>
          </cell>
          <cell r="T65">
            <v>145012.73000000001</v>
          </cell>
          <cell r="U65">
            <v>146004.17000000001</v>
          </cell>
          <cell r="V65">
            <v>145247.70000000001</v>
          </cell>
          <cell r="W65">
            <v>151881.44</v>
          </cell>
          <cell r="X65">
            <v>145814</v>
          </cell>
          <cell r="Y65">
            <v>144924.79999999999</v>
          </cell>
          <cell r="Z65">
            <v>153778.72</v>
          </cell>
          <cell r="AA65">
            <v>146315</v>
          </cell>
          <cell r="AB65">
            <v>149113.51999999999</v>
          </cell>
          <cell r="AC65">
            <v>138720.85999999999</v>
          </cell>
          <cell r="AD65">
            <v>148637.25</v>
          </cell>
          <cell r="AE65">
            <v>162034.13</v>
          </cell>
          <cell r="AF65">
            <v>174764.91</v>
          </cell>
          <cell r="AG65">
            <v>186024.72</v>
          </cell>
          <cell r="AH65">
            <v>194659.05</v>
          </cell>
          <cell r="AI65">
            <v>201110.7</v>
          </cell>
          <cell r="AJ65">
            <v>206228.83</v>
          </cell>
          <cell r="AK65">
            <v>210452.38</v>
          </cell>
          <cell r="AL65">
            <v>214662.91</v>
          </cell>
          <cell r="AM65">
            <v>219532.47</v>
          </cell>
          <cell r="AN65">
            <v>224597.47</v>
          </cell>
          <cell r="AO65">
            <v>229480.91</v>
          </cell>
          <cell r="AP65">
            <v>234434.98</v>
          </cell>
          <cell r="AQ65">
            <v>239341.64</v>
          </cell>
          <cell r="AR65">
            <v>244827.3</v>
          </cell>
          <cell r="AS65">
            <v>250895.5</v>
          </cell>
          <cell r="AT65">
            <v>256946.5</v>
          </cell>
          <cell r="AU65">
            <v>262754.84000000003</v>
          </cell>
          <cell r="AV65">
            <v>268386.94</v>
          </cell>
          <cell r="AW65">
            <v>273769.15999999997</v>
          </cell>
          <cell r="AX65">
            <v>279068.13</v>
          </cell>
          <cell r="AY65">
            <v>284669.53000000003</v>
          </cell>
          <cell r="AZ65">
            <v>290654.46999999997</v>
          </cell>
          <cell r="BA65">
            <v>296950.81</v>
          </cell>
          <cell r="BB65">
            <v>303149.28000000003</v>
          </cell>
          <cell r="BC65">
            <v>309352.19</v>
          </cell>
        </row>
        <row r="66">
          <cell r="A66" t="str">
            <v>EPCOAL[ALLC]</v>
          </cell>
          <cell r="B66" t="str">
            <v>GWh</v>
          </cell>
          <cell r="C66" t="str">
            <v>EnerBase</v>
          </cell>
          <cell r="D66" t="str">
            <v>EPCOAL[ALLC]_GWhS3</v>
          </cell>
          <cell r="E66">
            <v>1781</v>
          </cell>
          <cell r="F66">
            <v>1362</v>
          </cell>
          <cell r="G66">
            <v>811</v>
          </cell>
          <cell r="H66">
            <v>937</v>
          </cell>
          <cell r="I66">
            <v>1678</v>
          </cell>
          <cell r="J66">
            <v>2180</v>
          </cell>
          <cell r="K66">
            <v>1994</v>
          </cell>
          <cell r="L66">
            <v>2341</v>
          </cell>
          <cell r="M66">
            <v>1937</v>
          </cell>
          <cell r="N66">
            <v>1755</v>
          </cell>
          <cell r="O66">
            <v>3013</v>
          </cell>
          <cell r="P66">
            <v>3674</v>
          </cell>
          <cell r="Q66">
            <v>3961</v>
          </cell>
          <cell r="R66">
            <v>3416</v>
          </cell>
          <cell r="S66">
            <v>3690</v>
          </cell>
          <cell r="T66">
            <v>2827</v>
          </cell>
          <cell r="U66">
            <v>2196</v>
          </cell>
          <cell r="V66">
            <v>2149</v>
          </cell>
          <cell r="W66">
            <v>2697</v>
          </cell>
          <cell r="X66">
            <v>1244.7</v>
          </cell>
          <cell r="Y66">
            <v>1973.24</v>
          </cell>
          <cell r="Z66">
            <v>2418.7600000000002</v>
          </cell>
          <cell r="AA66">
            <v>2421</v>
          </cell>
          <cell r="AB66">
            <v>1622.15</v>
          </cell>
          <cell r="AC66">
            <v>1147.53</v>
          </cell>
          <cell r="AD66">
            <v>1113.99</v>
          </cell>
          <cell r="AE66">
            <v>1133.45</v>
          </cell>
          <cell r="AF66">
            <v>1153.8499999999999</v>
          </cell>
          <cell r="AG66">
            <v>1167.98</v>
          </cell>
          <cell r="AH66">
            <v>1154.06</v>
          </cell>
          <cell r="AI66">
            <v>1121.29</v>
          </cell>
          <cell r="AJ66">
            <v>1109.96</v>
          </cell>
          <cell r="AK66">
            <v>1085.51</v>
          </cell>
          <cell r="AL66">
            <v>1075.08</v>
          </cell>
          <cell r="AM66">
            <v>1047.78</v>
          </cell>
          <cell r="AN66">
            <v>1045.0899999999999</v>
          </cell>
          <cell r="AO66">
            <v>1040.79</v>
          </cell>
          <cell r="AP66">
            <v>1038.25</v>
          </cell>
          <cell r="AQ66">
            <v>1032.3399999999999</v>
          </cell>
          <cell r="AR66">
            <v>1027.32</v>
          </cell>
          <cell r="AS66">
            <v>1015.75</v>
          </cell>
          <cell r="AT66">
            <v>991.32</v>
          </cell>
          <cell r="AU66">
            <v>945.38</v>
          </cell>
          <cell r="AV66">
            <v>936.84</v>
          </cell>
          <cell r="AW66">
            <v>927.67</v>
          </cell>
          <cell r="AX66">
            <v>917.82</v>
          </cell>
          <cell r="AY66">
            <v>908.52</v>
          </cell>
          <cell r="AZ66">
            <v>900.1</v>
          </cell>
          <cell r="BA66">
            <v>890.74</v>
          </cell>
          <cell r="BB66">
            <v>879.98</v>
          </cell>
          <cell r="BC66">
            <v>871.95</v>
          </cell>
        </row>
        <row r="67">
          <cell r="A67" t="str">
            <v>EPCOAL[ALLC]</v>
          </cell>
          <cell r="B67" t="str">
            <v>GWh</v>
          </cell>
          <cell r="C67" t="str">
            <v>EnerBlue</v>
          </cell>
          <cell r="D67" t="str">
            <v>EPCOAL[ALLC]_GWhS1</v>
          </cell>
          <cell r="E67">
            <v>1781</v>
          </cell>
          <cell r="F67">
            <v>1362</v>
          </cell>
          <cell r="G67">
            <v>811</v>
          </cell>
          <cell r="H67">
            <v>937</v>
          </cell>
          <cell r="I67">
            <v>1678</v>
          </cell>
          <cell r="J67">
            <v>2180</v>
          </cell>
          <cell r="K67">
            <v>1994</v>
          </cell>
          <cell r="L67">
            <v>2341</v>
          </cell>
          <cell r="M67">
            <v>1937</v>
          </cell>
          <cell r="N67">
            <v>1755</v>
          </cell>
          <cell r="O67">
            <v>3013</v>
          </cell>
          <cell r="P67">
            <v>3674</v>
          </cell>
          <cell r="Q67">
            <v>3961</v>
          </cell>
          <cell r="R67">
            <v>3416</v>
          </cell>
          <cell r="S67">
            <v>3690</v>
          </cell>
          <cell r="T67">
            <v>2827</v>
          </cell>
          <cell r="U67">
            <v>2196</v>
          </cell>
          <cell r="V67">
            <v>2149</v>
          </cell>
          <cell r="W67">
            <v>2697</v>
          </cell>
          <cell r="X67">
            <v>1244.7</v>
          </cell>
          <cell r="Y67">
            <v>1973.24</v>
          </cell>
          <cell r="Z67">
            <v>2418.7600000000002</v>
          </cell>
          <cell r="AA67">
            <v>2421</v>
          </cell>
          <cell r="AB67">
            <v>1622.15</v>
          </cell>
          <cell r="AC67">
            <v>952.56</v>
          </cell>
          <cell r="AD67">
            <v>726.21</v>
          </cell>
          <cell r="AE67">
            <v>653.15</v>
          </cell>
          <cell r="AF67">
            <v>577.08000000000004</v>
          </cell>
          <cell r="AG67">
            <v>500.2</v>
          </cell>
          <cell r="AH67">
            <v>418.18</v>
          </cell>
          <cell r="AI67">
            <v>335.38</v>
          </cell>
          <cell r="AJ67">
            <v>277.63</v>
          </cell>
          <cell r="AK67">
            <v>225.79</v>
          </cell>
          <cell r="AL67">
            <v>191</v>
          </cell>
          <cell r="AM67">
            <v>164.53</v>
          </cell>
          <cell r="AN67">
            <v>149.31</v>
          </cell>
          <cell r="AO67">
            <v>141.4</v>
          </cell>
          <cell r="AP67">
            <v>139.05000000000001</v>
          </cell>
          <cell r="AQ67">
            <v>142.41999999999999</v>
          </cell>
          <cell r="AR67">
            <v>150.91999999999999</v>
          </cell>
          <cell r="AS67">
            <v>164.13</v>
          </cell>
          <cell r="AT67">
            <v>181.58</v>
          </cell>
          <cell r="AU67">
            <v>202.35</v>
          </cell>
          <cell r="AV67">
            <v>227.09</v>
          </cell>
          <cell r="AW67">
            <v>255.06</v>
          </cell>
          <cell r="AX67">
            <v>285.61</v>
          </cell>
          <cell r="AY67">
            <v>319.10000000000002</v>
          </cell>
          <cell r="AZ67">
            <v>355.78</v>
          </cell>
          <cell r="BA67">
            <v>414.75</v>
          </cell>
          <cell r="BB67">
            <v>496.87</v>
          </cell>
          <cell r="BC67">
            <v>607.26</v>
          </cell>
        </row>
        <row r="68">
          <cell r="A68" t="str">
            <v>EPCOAL[ALLC]</v>
          </cell>
          <cell r="B68" t="str">
            <v>GWh</v>
          </cell>
          <cell r="C68" t="str">
            <v>EnerGreen</v>
          </cell>
          <cell r="D68" t="str">
            <v>EPCOAL[ALLC]_GWhS2</v>
          </cell>
          <cell r="E68">
            <v>1781</v>
          </cell>
          <cell r="F68">
            <v>1362</v>
          </cell>
          <cell r="G68">
            <v>811</v>
          </cell>
          <cell r="H68">
            <v>937</v>
          </cell>
          <cell r="I68">
            <v>1678</v>
          </cell>
          <cell r="J68">
            <v>2180</v>
          </cell>
          <cell r="K68">
            <v>1994</v>
          </cell>
          <cell r="L68">
            <v>2341</v>
          </cell>
          <cell r="M68">
            <v>1937</v>
          </cell>
          <cell r="N68">
            <v>1755</v>
          </cell>
          <cell r="O68">
            <v>3013</v>
          </cell>
          <cell r="P68">
            <v>3674</v>
          </cell>
          <cell r="Q68">
            <v>3961</v>
          </cell>
          <cell r="R68">
            <v>3416</v>
          </cell>
          <cell r="S68">
            <v>3690</v>
          </cell>
          <cell r="T68">
            <v>2827</v>
          </cell>
          <cell r="U68">
            <v>2196</v>
          </cell>
          <cell r="V68">
            <v>2149</v>
          </cell>
          <cell r="W68">
            <v>2697</v>
          </cell>
          <cell r="X68">
            <v>1244.7</v>
          </cell>
          <cell r="Y68">
            <v>1973.24</v>
          </cell>
          <cell r="Z68">
            <v>2418.7600000000002</v>
          </cell>
          <cell r="AA68">
            <v>2421</v>
          </cell>
          <cell r="AB68">
            <v>1622.15</v>
          </cell>
          <cell r="AC68">
            <v>952.85</v>
          </cell>
          <cell r="AD68">
            <v>787.64</v>
          </cell>
          <cell r="AE68">
            <v>726.64</v>
          </cell>
          <cell r="AF68">
            <v>640.77</v>
          </cell>
          <cell r="AG68">
            <v>546.69000000000005</v>
          </cell>
          <cell r="AH68">
            <v>447.18</v>
          </cell>
          <cell r="AI68">
            <v>349.41</v>
          </cell>
          <cell r="AJ68">
            <v>279.11</v>
          </cell>
          <cell r="AK68">
            <v>222.82</v>
          </cell>
          <cell r="AL68">
            <v>181.27</v>
          </cell>
          <cell r="AM68">
            <v>150.62</v>
          </cell>
          <cell r="AN68">
            <v>133.52000000000001</v>
          </cell>
          <cell r="AO68">
            <v>123.5</v>
          </cell>
          <cell r="AP68">
            <v>119.95</v>
          </cell>
          <cell r="AQ68">
            <v>122.67</v>
          </cell>
          <cell r="AR68">
            <v>132.83000000000001</v>
          </cell>
          <cell r="AS68">
            <v>155.51</v>
          </cell>
          <cell r="AT68">
            <v>183.22</v>
          </cell>
          <cell r="AU68">
            <v>218.02</v>
          </cell>
          <cell r="AV68">
            <v>286.97000000000003</v>
          </cell>
          <cell r="AW68">
            <v>381.08</v>
          </cell>
          <cell r="AX68">
            <v>458.67</v>
          </cell>
          <cell r="AY68">
            <v>572.41999999999996</v>
          </cell>
          <cell r="AZ68">
            <v>608.87</v>
          </cell>
          <cell r="BA68">
            <v>721.5</v>
          </cell>
          <cell r="BB68">
            <v>663.58</v>
          </cell>
          <cell r="BC68">
            <v>663.44</v>
          </cell>
        </row>
        <row r="69">
          <cell r="A69" t="str">
            <v>EPOIL[ALLC]</v>
          </cell>
          <cell r="B69" t="str">
            <v>GWh</v>
          </cell>
          <cell r="C69" t="str">
            <v>EnerBase</v>
          </cell>
          <cell r="D69" t="str">
            <v>EPOIL[ALLC]_GWhS3</v>
          </cell>
          <cell r="E69">
            <v>2883</v>
          </cell>
          <cell r="F69">
            <v>1004</v>
          </cell>
          <cell r="G69">
            <v>759</v>
          </cell>
          <cell r="H69">
            <v>1011</v>
          </cell>
          <cell r="I69">
            <v>4039</v>
          </cell>
          <cell r="J69">
            <v>5746</v>
          </cell>
          <cell r="K69">
            <v>8036</v>
          </cell>
          <cell r="L69">
            <v>10970</v>
          </cell>
          <cell r="M69">
            <v>14370</v>
          </cell>
          <cell r="N69">
            <v>14276</v>
          </cell>
          <cell r="O69">
            <v>16663</v>
          </cell>
          <cell r="P69">
            <v>19591</v>
          </cell>
          <cell r="Q69">
            <v>20058</v>
          </cell>
          <cell r="R69">
            <v>18289</v>
          </cell>
          <cell r="S69">
            <v>17485</v>
          </cell>
          <cell r="T69">
            <v>19760</v>
          </cell>
          <cell r="U69">
            <v>19390</v>
          </cell>
          <cell r="V69">
            <v>10179</v>
          </cell>
          <cell r="W69">
            <v>7803</v>
          </cell>
          <cell r="X69">
            <v>4079.51</v>
          </cell>
          <cell r="Y69">
            <v>6719.96</v>
          </cell>
          <cell r="Z69">
            <v>7290.55</v>
          </cell>
          <cell r="AA69">
            <v>15477</v>
          </cell>
          <cell r="AB69">
            <v>16666.3</v>
          </cell>
          <cell r="AC69">
            <v>11363.26</v>
          </cell>
          <cell r="AD69">
            <v>11870.65</v>
          </cell>
          <cell r="AE69">
            <v>12701.98</v>
          </cell>
          <cell r="AF69">
            <v>13459.76</v>
          </cell>
          <cell r="AG69">
            <v>13937.85</v>
          </cell>
          <cell r="AH69">
            <v>13966.46</v>
          </cell>
          <cell r="AI69">
            <v>13722.91</v>
          </cell>
          <cell r="AJ69">
            <v>13584.53</v>
          </cell>
          <cell r="AK69">
            <v>13307.51</v>
          </cell>
          <cell r="AL69">
            <v>13257.99</v>
          </cell>
          <cell r="AM69">
            <v>13239.6</v>
          </cell>
          <cell r="AN69">
            <v>13070.86</v>
          </cell>
          <cell r="AO69">
            <v>12844.93</v>
          </cell>
          <cell r="AP69">
            <v>12504.94</v>
          </cell>
          <cell r="AQ69">
            <v>12181.16</v>
          </cell>
          <cell r="AR69">
            <v>11875.19</v>
          </cell>
          <cell r="AS69">
            <v>11599.58</v>
          </cell>
          <cell r="AT69">
            <v>11208.4</v>
          </cell>
          <cell r="AU69">
            <v>10833</v>
          </cell>
          <cell r="AV69">
            <v>10467.58</v>
          </cell>
          <cell r="AW69">
            <v>10108.69</v>
          </cell>
          <cell r="AX69">
            <v>9755.27</v>
          </cell>
          <cell r="AY69">
            <v>9414.4</v>
          </cell>
          <cell r="AZ69">
            <v>9082.02</v>
          </cell>
          <cell r="BA69">
            <v>8749.4599999999991</v>
          </cell>
          <cell r="BB69">
            <v>8411.7099999999991</v>
          </cell>
          <cell r="BC69">
            <v>8116.13</v>
          </cell>
        </row>
        <row r="70">
          <cell r="A70" t="str">
            <v>EPOIL[ALLC]</v>
          </cell>
          <cell r="B70" t="str">
            <v>GWh</v>
          </cell>
          <cell r="C70" t="str">
            <v>EnerBlue</v>
          </cell>
          <cell r="D70" t="str">
            <v>EPOIL[ALLC]_GWhS1</v>
          </cell>
          <cell r="E70">
            <v>2883</v>
          </cell>
          <cell r="F70">
            <v>1004</v>
          </cell>
          <cell r="G70">
            <v>759</v>
          </cell>
          <cell r="H70">
            <v>1011</v>
          </cell>
          <cell r="I70">
            <v>4039</v>
          </cell>
          <cell r="J70">
            <v>5746</v>
          </cell>
          <cell r="K70">
            <v>8036</v>
          </cell>
          <cell r="L70">
            <v>10970</v>
          </cell>
          <cell r="M70">
            <v>14370</v>
          </cell>
          <cell r="N70">
            <v>14276</v>
          </cell>
          <cell r="O70">
            <v>16663</v>
          </cell>
          <cell r="P70">
            <v>19591</v>
          </cell>
          <cell r="Q70">
            <v>20058</v>
          </cell>
          <cell r="R70">
            <v>18289</v>
          </cell>
          <cell r="S70">
            <v>17485</v>
          </cell>
          <cell r="T70">
            <v>19760</v>
          </cell>
          <cell r="U70">
            <v>19390</v>
          </cell>
          <cell r="V70">
            <v>10179</v>
          </cell>
          <cell r="W70">
            <v>7803</v>
          </cell>
          <cell r="X70">
            <v>4079.51</v>
          </cell>
          <cell r="Y70">
            <v>6719.96</v>
          </cell>
          <cell r="Z70">
            <v>7290.55</v>
          </cell>
          <cell r="AA70">
            <v>15477</v>
          </cell>
          <cell r="AB70">
            <v>16666.3</v>
          </cell>
          <cell r="AC70">
            <v>9392.27</v>
          </cell>
          <cell r="AD70">
            <v>8573.0300000000007</v>
          </cell>
          <cell r="AE70">
            <v>8856.56</v>
          </cell>
          <cell r="AF70">
            <v>8714.44</v>
          </cell>
          <cell r="AG70">
            <v>8144.83</v>
          </cell>
          <cell r="AH70">
            <v>7143.13</v>
          </cell>
          <cell r="AI70">
            <v>7352.05</v>
          </cell>
          <cell r="AJ70">
            <v>7481.12</v>
          </cell>
          <cell r="AK70">
            <v>7395.29</v>
          </cell>
          <cell r="AL70">
            <v>7269.1</v>
          </cell>
          <cell r="AM70">
            <v>7112.93</v>
          </cell>
          <cell r="AN70">
            <v>6865.74</v>
          </cell>
          <cell r="AO70">
            <v>6605.82</v>
          </cell>
          <cell r="AP70">
            <v>6330.91</v>
          </cell>
          <cell r="AQ70">
            <v>6110.51</v>
          </cell>
          <cell r="AR70">
            <v>5926.14</v>
          </cell>
          <cell r="AS70">
            <v>5781.97</v>
          </cell>
          <cell r="AT70">
            <v>5570.75</v>
          </cell>
          <cell r="AU70">
            <v>5382.81</v>
          </cell>
          <cell r="AV70">
            <v>5198.78</v>
          </cell>
          <cell r="AW70">
            <v>5020.67</v>
          </cell>
          <cell r="AX70">
            <v>4849.32</v>
          </cell>
          <cell r="AY70">
            <v>4694</v>
          </cell>
          <cell r="AZ70">
            <v>4556.0200000000004</v>
          </cell>
          <cell r="BA70">
            <v>4296.57</v>
          </cell>
          <cell r="BB70">
            <v>3935.36</v>
          </cell>
          <cell r="BC70">
            <v>3467.67</v>
          </cell>
        </row>
        <row r="71">
          <cell r="A71" t="str">
            <v>EPOIL[ALLC]</v>
          </cell>
          <cell r="B71" t="str">
            <v>GWh</v>
          </cell>
          <cell r="C71" t="str">
            <v>EnerGreen</v>
          </cell>
          <cell r="D71" t="str">
            <v>EPOIL[ALLC]_GWhS2</v>
          </cell>
          <cell r="E71">
            <v>2883</v>
          </cell>
          <cell r="F71">
            <v>1004</v>
          </cell>
          <cell r="G71">
            <v>759</v>
          </cell>
          <cell r="H71">
            <v>1011</v>
          </cell>
          <cell r="I71">
            <v>4039</v>
          </cell>
          <cell r="J71">
            <v>5746</v>
          </cell>
          <cell r="K71">
            <v>8036</v>
          </cell>
          <cell r="L71">
            <v>10970</v>
          </cell>
          <cell r="M71">
            <v>14370</v>
          </cell>
          <cell r="N71">
            <v>14276</v>
          </cell>
          <cell r="O71">
            <v>16663</v>
          </cell>
          <cell r="P71">
            <v>19591</v>
          </cell>
          <cell r="Q71">
            <v>20058</v>
          </cell>
          <cell r="R71">
            <v>18289</v>
          </cell>
          <cell r="S71">
            <v>17485</v>
          </cell>
          <cell r="T71">
            <v>19760</v>
          </cell>
          <cell r="U71">
            <v>19390</v>
          </cell>
          <cell r="V71">
            <v>10179</v>
          </cell>
          <cell r="W71">
            <v>7803</v>
          </cell>
          <cell r="X71">
            <v>4079.51</v>
          </cell>
          <cell r="Y71">
            <v>6719.96</v>
          </cell>
          <cell r="Z71">
            <v>7290.55</v>
          </cell>
          <cell r="AA71">
            <v>15477</v>
          </cell>
          <cell r="AB71">
            <v>16666.3</v>
          </cell>
          <cell r="AC71">
            <v>9391.85</v>
          </cell>
          <cell r="AD71">
            <v>10397.9</v>
          </cell>
          <cell r="AE71">
            <v>11590.63</v>
          </cell>
          <cell r="AF71">
            <v>11615.59</v>
          </cell>
          <cell r="AG71">
            <v>10760.8</v>
          </cell>
          <cell r="AH71">
            <v>9248.99</v>
          </cell>
          <cell r="AI71">
            <v>9269.6</v>
          </cell>
          <cell r="AJ71">
            <v>9081.48</v>
          </cell>
          <cell r="AK71">
            <v>8664.31</v>
          </cell>
          <cell r="AL71">
            <v>8192.89</v>
          </cell>
          <cell r="AM71">
            <v>7741.1</v>
          </cell>
          <cell r="AN71">
            <v>7249.99</v>
          </cell>
          <cell r="AO71">
            <v>6752.99</v>
          </cell>
          <cell r="AP71">
            <v>6272.03</v>
          </cell>
          <cell r="AQ71">
            <v>5871.46</v>
          </cell>
          <cell r="AR71">
            <v>5604.41</v>
          </cell>
          <cell r="AS71">
            <v>5464.14</v>
          </cell>
          <cell r="AT71">
            <v>5374.18</v>
          </cell>
          <cell r="AU71">
            <v>5315.17</v>
          </cell>
          <cell r="AV71">
            <v>4836.28</v>
          </cell>
          <cell r="AW71">
            <v>4094.42</v>
          </cell>
          <cell r="AX71">
            <v>3195.53</v>
          </cell>
          <cell r="AY71">
            <v>2293.9899999999998</v>
          </cell>
          <cell r="AZ71">
            <v>1499.76</v>
          </cell>
          <cell r="BA71">
            <v>920.48</v>
          </cell>
          <cell r="BB71">
            <v>600.41</v>
          </cell>
          <cell r="BC71">
            <v>415.64</v>
          </cell>
        </row>
        <row r="72">
          <cell r="A72" t="str">
            <v>EPGAS[ALLC]</v>
          </cell>
          <cell r="B72" t="str">
            <v>GWh</v>
          </cell>
          <cell r="C72" t="str">
            <v>EnerBase</v>
          </cell>
          <cell r="D72" t="str">
            <v>EPGAS[ALLC]_GWhS3</v>
          </cell>
          <cell r="E72">
            <v>48810</v>
          </cell>
          <cell r="F72">
            <v>43181</v>
          </cell>
          <cell r="G72">
            <v>40835</v>
          </cell>
          <cell r="H72">
            <v>48140</v>
          </cell>
          <cell r="I72">
            <v>54902</v>
          </cell>
          <cell r="J72">
            <v>56629</v>
          </cell>
          <cell r="K72">
            <v>57591</v>
          </cell>
          <cell r="L72">
            <v>54788</v>
          </cell>
          <cell r="M72">
            <v>65932</v>
          </cell>
          <cell r="N72">
            <v>62459</v>
          </cell>
          <cell r="O72">
            <v>62609</v>
          </cell>
          <cell r="P72">
            <v>66200</v>
          </cell>
          <cell r="Q72">
            <v>72325</v>
          </cell>
          <cell r="R72">
            <v>76539</v>
          </cell>
          <cell r="S72">
            <v>67529</v>
          </cell>
          <cell r="T72">
            <v>71367</v>
          </cell>
          <cell r="U72">
            <v>75697</v>
          </cell>
          <cell r="V72">
            <v>82597</v>
          </cell>
          <cell r="W72">
            <v>90162</v>
          </cell>
          <cell r="X72">
            <v>87504.1</v>
          </cell>
          <cell r="Y72">
            <v>88241</v>
          </cell>
          <cell r="Z72">
            <v>95741.5</v>
          </cell>
          <cell r="AA72">
            <v>77416</v>
          </cell>
          <cell r="AB72">
            <v>70485</v>
          </cell>
          <cell r="AC72">
            <v>64856.68</v>
          </cell>
          <cell r="AD72">
            <v>69115.320000000007</v>
          </cell>
          <cell r="AE72">
            <v>75214.509999999995</v>
          </cell>
          <cell r="AF72">
            <v>80696.5</v>
          </cell>
          <cell r="AG72">
            <v>85369.7</v>
          </cell>
          <cell r="AH72">
            <v>87993.32</v>
          </cell>
          <cell r="AI72">
            <v>88817.4</v>
          </cell>
          <cell r="AJ72">
            <v>91031.2</v>
          </cell>
          <cell r="AK72">
            <v>92193.3</v>
          </cell>
          <cell r="AL72">
            <v>93943.89</v>
          </cell>
          <cell r="AM72">
            <v>96346.48</v>
          </cell>
          <cell r="AN72">
            <v>98976.01</v>
          </cell>
          <cell r="AO72">
            <v>101695.24</v>
          </cell>
          <cell r="AP72">
            <v>104499.95</v>
          </cell>
          <cell r="AQ72">
            <v>107349.46</v>
          </cell>
          <cell r="AR72">
            <v>110271.03</v>
          </cell>
          <cell r="AS72">
            <v>113302.79</v>
          </cell>
          <cell r="AT72">
            <v>115015.26</v>
          </cell>
          <cell r="AU72">
            <v>116536.62</v>
          </cell>
          <cell r="AV72">
            <v>117865.74</v>
          </cell>
          <cell r="AW72">
            <v>119010.68</v>
          </cell>
          <cell r="AX72">
            <v>119960.97</v>
          </cell>
          <cell r="AY72">
            <v>120905.24</v>
          </cell>
          <cell r="AZ72">
            <v>121765.96</v>
          </cell>
          <cell r="BA72">
            <v>122546.37</v>
          </cell>
          <cell r="BB72">
            <v>123129.8</v>
          </cell>
          <cell r="BC72">
            <v>123377.69</v>
          </cell>
        </row>
        <row r="73">
          <cell r="A73" t="str">
            <v>EPGAS[ALLC]</v>
          </cell>
          <cell r="B73" t="str">
            <v>GWh</v>
          </cell>
          <cell r="C73" t="str">
            <v>EnerBlue</v>
          </cell>
          <cell r="D73" t="str">
            <v>EPGAS[ALLC]_GWhS1</v>
          </cell>
          <cell r="E73">
            <v>48810</v>
          </cell>
          <cell r="F73">
            <v>43181</v>
          </cell>
          <cell r="G73">
            <v>40835</v>
          </cell>
          <cell r="H73">
            <v>48140</v>
          </cell>
          <cell r="I73">
            <v>54902</v>
          </cell>
          <cell r="J73">
            <v>56629</v>
          </cell>
          <cell r="K73">
            <v>57591</v>
          </cell>
          <cell r="L73">
            <v>54788</v>
          </cell>
          <cell r="M73">
            <v>65932</v>
          </cell>
          <cell r="N73">
            <v>62459</v>
          </cell>
          <cell r="O73">
            <v>62609</v>
          </cell>
          <cell r="P73">
            <v>66200</v>
          </cell>
          <cell r="Q73">
            <v>72325</v>
          </cell>
          <cell r="R73">
            <v>76539</v>
          </cell>
          <cell r="S73">
            <v>67529</v>
          </cell>
          <cell r="T73">
            <v>71367</v>
          </cell>
          <cell r="U73">
            <v>75697</v>
          </cell>
          <cell r="V73">
            <v>82597</v>
          </cell>
          <cell r="W73">
            <v>90162</v>
          </cell>
          <cell r="X73">
            <v>87504.1</v>
          </cell>
          <cell r="Y73">
            <v>88241</v>
          </cell>
          <cell r="Z73">
            <v>95741.5</v>
          </cell>
          <cell r="AA73">
            <v>77416</v>
          </cell>
          <cell r="AB73">
            <v>70485</v>
          </cell>
          <cell r="AC73">
            <v>67473.289999999994</v>
          </cell>
          <cell r="AD73">
            <v>74562.36</v>
          </cell>
          <cell r="AE73">
            <v>82293.52</v>
          </cell>
          <cell r="AF73">
            <v>89725.13</v>
          </cell>
          <cell r="AG73">
            <v>96266.23</v>
          </cell>
          <cell r="AH73">
            <v>100029.65</v>
          </cell>
          <cell r="AI73">
            <v>99032.41</v>
          </cell>
          <cell r="AJ73">
            <v>98735.45</v>
          </cell>
          <cell r="AK73">
            <v>97230.75</v>
          </cell>
          <cell r="AL73">
            <v>95989.13</v>
          </cell>
          <cell r="AM73">
            <v>95163.16</v>
          </cell>
          <cell r="AN73">
            <v>94555.64</v>
          </cell>
          <cell r="AO73">
            <v>94122.61</v>
          </cell>
          <cell r="AP73">
            <v>93747.13</v>
          </cell>
          <cell r="AQ73">
            <v>93549.48</v>
          </cell>
          <cell r="AR73">
            <v>93497.63</v>
          </cell>
          <cell r="AS73">
            <v>93757</v>
          </cell>
          <cell r="AT73">
            <v>92762.16</v>
          </cell>
          <cell r="AU73">
            <v>91940.73</v>
          </cell>
          <cell r="AV73">
            <v>91172.12</v>
          </cell>
          <cell r="AW73">
            <v>90454.78</v>
          </cell>
          <cell r="AX73">
            <v>89878.24</v>
          </cell>
          <cell r="AY73">
            <v>89588.45</v>
          </cell>
          <cell r="AZ73">
            <v>89635.8</v>
          </cell>
          <cell r="BA73">
            <v>87500.36</v>
          </cell>
          <cell r="BB73">
            <v>83249.37</v>
          </cell>
          <cell r="BC73">
            <v>76704.13</v>
          </cell>
        </row>
        <row r="74">
          <cell r="A74" t="str">
            <v>EPGAS[ALLC]</v>
          </cell>
          <cell r="B74" t="str">
            <v>GWh</v>
          </cell>
          <cell r="C74" t="str">
            <v>EnerGreen</v>
          </cell>
          <cell r="D74" t="str">
            <v>EPGAS[ALLC]_GWhS2</v>
          </cell>
          <cell r="E74">
            <v>48810</v>
          </cell>
          <cell r="F74">
            <v>43181</v>
          </cell>
          <cell r="G74">
            <v>40835</v>
          </cell>
          <cell r="H74">
            <v>48140</v>
          </cell>
          <cell r="I74">
            <v>54902</v>
          </cell>
          <cell r="J74">
            <v>56629</v>
          </cell>
          <cell r="K74">
            <v>57591</v>
          </cell>
          <cell r="L74">
            <v>54788</v>
          </cell>
          <cell r="M74">
            <v>65932</v>
          </cell>
          <cell r="N74">
            <v>62459</v>
          </cell>
          <cell r="O74">
            <v>62609</v>
          </cell>
          <cell r="P74">
            <v>66200</v>
          </cell>
          <cell r="Q74">
            <v>72325</v>
          </cell>
          <cell r="R74">
            <v>76539</v>
          </cell>
          <cell r="S74">
            <v>67529</v>
          </cell>
          <cell r="T74">
            <v>71367</v>
          </cell>
          <cell r="U74">
            <v>75697</v>
          </cell>
          <cell r="V74">
            <v>82597</v>
          </cell>
          <cell r="W74">
            <v>90162</v>
          </cell>
          <cell r="X74">
            <v>87504.1</v>
          </cell>
          <cell r="Y74">
            <v>88241</v>
          </cell>
          <cell r="Z74">
            <v>95741.5</v>
          </cell>
          <cell r="AA74">
            <v>77416</v>
          </cell>
          <cell r="AB74">
            <v>70485</v>
          </cell>
          <cell r="AC74">
            <v>67426.850000000006</v>
          </cell>
          <cell r="AD74">
            <v>74776.52</v>
          </cell>
          <cell r="AE74">
            <v>81500.800000000003</v>
          </cell>
          <cell r="AF74">
            <v>87377.8</v>
          </cell>
          <cell r="AG74">
            <v>91439.73</v>
          </cell>
          <cell r="AH74">
            <v>92173.13</v>
          </cell>
          <cell r="AI74">
            <v>88285.85</v>
          </cell>
          <cell r="AJ74">
            <v>84393.48</v>
          </cell>
          <cell r="AK74">
            <v>79804.59</v>
          </cell>
          <cell r="AL74">
            <v>75356.27</v>
          </cell>
          <cell r="AM74">
            <v>71667.520000000004</v>
          </cell>
          <cell r="AN74">
            <v>68616.429999999993</v>
          </cell>
          <cell r="AO74">
            <v>65646.95</v>
          </cell>
          <cell r="AP74">
            <v>62875.48</v>
          </cell>
          <cell r="AQ74">
            <v>60341</v>
          </cell>
          <cell r="AR74">
            <v>58790.29</v>
          </cell>
          <cell r="AS74">
            <v>58278.26</v>
          </cell>
          <cell r="AT74">
            <v>58122.52</v>
          </cell>
          <cell r="AU74">
            <v>58099.15</v>
          </cell>
          <cell r="AV74">
            <v>53385.81</v>
          </cell>
          <cell r="AW74">
            <v>45762.68</v>
          </cell>
          <cell r="AX74">
            <v>36584.14</v>
          </cell>
          <cell r="AY74">
            <v>27161.58</v>
          </cell>
          <cell r="AZ74">
            <v>18569.150000000001</v>
          </cell>
          <cell r="BA74">
            <v>12206.98</v>
          </cell>
          <cell r="BB74">
            <v>8720.5300000000007</v>
          </cell>
          <cell r="BC74">
            <v>6678.93</v>
          </cell>
        </row>
        <row r="75">
          <cell r="A75" t="str">
            <v>EPNUT[ALLC]</v>
          </cell>
          <cell r="B75" t="str">
            <v>GWh</v>
          </cell>
          <cell r="C75" t="str">
            <v>EnerBase</v>
          </cell>
          <cell r="D75" t="str">
            <v>EPNUT[ALLC]_GWhS3</v>
          </cell>
          <cell r="E75">
            <v>6177</v>
          </cell>
          <cell r="F75">
            <v>7059</v>
          </cell>
          <cell r="G75">
            <v>5821</v>
          </cell>
          <cell r="H75">
            <v>7566</v>
          </cell>
          <cell r="I75">
            <v>7869</v>
          </cell>
          <cell r="J75">
            <v>6873</v>
          </cell>
          <cell r="K75">
            <v>7691</v>
          </cell>
          <cell r="L75">
            <v>7217</v>
          </cell>
          <cell r="M75">
            <v>7330</v>
          </cell>
          <cell r="N75">
            <v>8161</v>
          </cell>
          <cell r="O75">
            <v>7171</v>
          </cell>
          <cell r="P75">
            <v>6371</v>
          </cell>
          <cell r="Q75">
            <v>6395</v>
          </cell>
          <cell r="R75">
            <v>6207</v>
          </cell>
          <cell r="S75">
            <v>5756</v>
          </cell>
          <cell r="T75">
            <v>7139</v>
          </cell>
          <cell r="U75">
            <v>8285</v>
          </cell>
          <cell r="V75">
            <v>6088</v>
          </cell>
          <cell r="W75">
            <v>6453</v>
          </cell>
          <cell r="X75">
            <v>8100.78</v>
          </cell>
          <cell r="Y75">
            <v>10706.8</v>
          </cell>
          <cell r="Z75">
            <v>10830.7</v>
          </cell>
          <cell r="AA75">
            <v>7955</v>
          </cell>
          <cell r="AB75">
            <v>9546.0400000000009</v>
          </cell>
          <cell r="AC75">
            <v>9405.7999999999993</v>
          </cell>
          <cell r="AD75">
            <v>9437.74</v>
          </cell>
          <cell r="AE75">
            <v>10693.87</v>
          </cell>
          <cell r="AF75">
            <v>11964.11</v>
          </cell>
          <cell r="AG75">
            <v>13203.12</v>
          </cell>
          <cell r="AH75">
            <v>14442.13</v>
          </cell>
          <cell r="AI75">
            <v>15681.14</v>
          </cell>
          <cell r="AJ75">
            <v>15681.86</v>
          </cell>
          <cell r="AK75">
            <v>15682.57</v>
          </cell>
          <cell r="AL75">
            <v>15683.29</v>
          </cell>
          <cell r="AM75">
            <v>15684</v>
          </cell>
          <cell r="AN75">
            <v>15684.72</v>
          </cell>
          <cell r="AO75">
            <v>15685.74</v>
          </cell>
          <cell r="AP75">
            <v>15687.12</v>
          </cell>
          <cell r="AQ75">
            <v>15688.91</v>
          </cell>
          <cell r="AR75">
            <v>15691.18</v>
          </cell>
          <cell r="AS75">
            <v>15693.98</v>
          </cell>
          <cell r="AT75">
            <v>15532.37</v>
          </cell>
          <cell r="AU75">
            <v>15377</v>
          </cell>
          <cell r="AV75">
            <v>15223.73</v>
          </cell>
          <cell r="AW75">
            <v>15073.17</v>
          </cell>
          <cell r="AX75">
            <v>14924.69</v>
          </cell>
          <cell r="AY75">
            <v>14747.68</v>
          </cell>
          <cell r="AZ75">
            <v>14542.46</v>
          </cell>
          <cell r="BA75">
            <v>14310.68</v>
          </cell>
          <cell r="BB75">
            <v>14052.83</v>
          </cell>
          <cell r="BC75">
            <v>13769.76</v>
          </cell>
        </row>
        <row r="76">
          <cell r="A76" t="str">
            <v>EPNUT[ALLC]</v>
          </cell>
          <cell r="B76" t="str">
            <v>GWh</v>
          </cell>
          <cell r="C76" t="str">
            <v>EnerBlue</v>
          </cell>
          <cell r="D76" t="str">
            <v>EPNUT[ALLC]_GWhS1</v>
          </cell>
          <cell r="E76">
            <v>6177</v>
          </cell>
          <cell r="F76">
            <v>7059</v>
          </cell>
          <cell r="G76">
            <v>5821</v>
          </cell>
          <cell r="H76">
            <v>7566</v>
          </cell>
          <cell r="I76">
            <v>7869</v>
          </cell>
          <cell r="J76">
            <v>6873</v>
          </cell>
          <cell r="K76">
            <v>7691</v>
          </cell>
          <cell r="L76">
            <v>7217</v>
          </cell>
          <cell r="M76">
            <v>7330</v>
          </cell>
          <cell r="N76">
            <v>8161</v>
          </cell>
          <cell r="O76">
            <v>7171</v>
          </cell>
          <cell r="P76">
            <v>6371</v>
          </cell>
          <cell r="Q76">
            <v>6395</v>
          </cell>
          <cell r="R76">
            <v>6207</v>
          </cell>
          <cell r="S76">
            <v>5756</v>
          </cell>
          <cell r="T76">
            <v>7139</v>
          </cell>
          <cell r="U76">
            <v>8285</v>
          </cell>
          <cell r="V76">
            <v>6088</v>
          </cell>
          <cell r="W76">
            <v>6453</v>
          </cell>
          <cell r="X76">
            <v>8100.78</v>
          </cell>
          <cell r="Y76">
            <v>10706.8</v>
          </cell>
          <cell r="Z76">
            <v>10830.7</v>
          </cell>
          <cell r="AA76">
            <v>7955</v>
          </cell>
          <cell r="AB76">
            <v>9546.0400000000009</v>
          </cell>
          <cell r="AC76">
            <v>9405.7999999999993</v>
          </cell>
          <cell r="AD76">
            <v>9437.74</v>
          </cell>
          <cell r="AE76">
            <v>10693.87</v>
          </cell>
          <cell r="AF76">
            <v>11964.11</v>
          </cell>
          <cell r="AG76">
            <v>13203.12</v>
          </cell>
          <cell r="AH76">
            <v>14442.13</v>
          </cell>
          <cell r="AI76">
            <v>15681.14</v>
          </cell>
          <cell r="AJ76">
            <v>15681.86</v>
          </cell>
          <cell r="AK76">
            <v>15682.57</v>
          </cell>
          <cell r="AL76">
            <v>15683.29</v>
          </cell>
          <cell r="AM76">
            <v>15684</v>
          </cell>
          <cell r="AN76">
            <v>15684.72</v>
          </cell>
          <cell r="AO76">
            <v>15688.07</v>
          </cell>
          <cell r="AP76">
            <v>15694.58</v>
          </cell>
          <cell r="AQ76">
            <v>15704.94</v>
          </cell>
          <cell r="AR76">
            <v>15720.03</v>
          </cell>
          <cell r="AS76">
            <v>15747.68</v>
          </cell>
          <cell r="AT76">
            <v>15706.19</v>
          </cell>
          <cell r="AU76">
            <v>15689.08</v>
          </cell>
          <cell r="AV76">
            <v>15696.1</v>
          </cell>
          <cell r="AW76">
            <v>15721.68</v>
          </cell>
          <cell r="AX76">
            <v>15768.22</v>
          </cell>
          <cell r="AY76">
            <v>15806.31</v>
          </cell>
          <cell r="AZ76">
            <v>15838.53</v>
          </cell>
          <cell r="BA76">
            <v>16020.58</v>
          </cell>
          <cell r="BB76">
            <v>16361.48</v>
          </cell>
          <cell r="BC76">
            <v>16913.96</v>
          </cell>
        </row>
        <row r="77">
          <cell r="A77" t="str">
            <v>EPNUT[ALLC]</v>
          </cell>
          <cell r="B77" t="str">
            <v>GWh</v>
          </cell>
          <cell r="C77" t="str">
            <v>EnerGreen</v>
          </cell>
          <cell r="D77" t="str">
            <v>EPNUT[ALLC]_GWhS2</v>
          </cell>
          <cell r="E77">
            <v>6177</v>
          </cell>
          <cell r="F77">
            <v>7059</v>
          </cell>
          <cell r="G77">
            <v>5821</v>
          </cell>
          <cell r="H77">
            <v>7566</v>
          </cell>
          <cell r="I77">
            <v>7869</v>
          </cell>
          <cell r="J77">
            <v>6873</v>
          </cell>
          <cell r="K77">
            <v>7691</v>
          </cell>
          <cell r="L77">
            <v>7217</v>
          </cell>
          <cell r="M77">
            <v>7330</v>
          </cell>
          <cell r="N77">
            <v>8161</v>
          </cell>
          <cell r="O77">
            <v>7171</v>
          </cell>
          <cell r="P77">
            <v>6371</v>
          </cell>
          <cell r="Q77">
            <v>6395</v>
          </cell>
          <cell r="R77">
            <v>6207</v>
          </cell>
          <cell r="S77">
            <v>5756</v>
          </cell>
          <cell r="T77">
            <v>7139</v>
          </cell>
          <cell r="U77">
            <v>8285</v>
          </cell>
          <cell r="V77">
            <v>6088</v>
          </cell>
          <cell r="W77">
            <v>6453</v>
          </cell>
          <cell r="X77">
            <v>8100.78</v>
          </cell>
          <cell r="Y77">
            <v>10706.8</v>
          </cell>
          <cell r="Z77">
            <v>10830.7</v>
          </cell>
          <cell r="AA77">
            <v>7955</v>
          </cell>
          <cell r="AB77">
            <v>9546.0400000000009</v>
          </cell>
          <cell r="AC77">
            <v>9405.7999999999993</v>
          </cell>
          <cell r="AD77">
            <v>9437.74</v>
          </cell>
          <cell r="AE77">
            <v>10693.87</v>
          </cell>
          <cell r="AF77">
            <v>11964.11</v>
          </cell>
          <cell r="AG77">
            <v>13203.12</v>
          </cell>
          <cell r="AH77">
            <v>14442.13</v>
          </cell>
          <cell r="AI77">
            <v>15681.14</v>
          </cell>
          <cell r="AJ77">
            <v>15681.86</v>
          </cell>
          <cell r="AK77">
            <v>15682.57</v>
          </cell>
          <cell r="AL77">
            <v>15683.29</v>
          </cell>
          <cell r="AM77">
            <v>15684</v>
          </cell>
          <cell r="AN77">
            <v>15684.72</v>
          </cell>
          <cell r="AO77">
            <v>15687.12</v>
          </cell>
          <cell r="AP77">
            <v>15691.83</v>
          </cell>
          <cell r="AQ77">
            <v>15699.96</v>
          </cell>
          <cell r="AR77">
            <v>15718.79</v>
          </cell>
          <cell r="AS77">
            <v>15763.68</v>
          </cell>
          <cell r="AT77">
            <v>15789.35</v>
          </cell>
          <cell r="AU77">
            <v>15864.79</v>
          </cell>
          <cell r="AV77">
            <v>16295.24</v>
          </cell>
          <cell r="AW77">
            <v>17020.349999999999</v>
          </cell>
          <cell r="AX77">
            <v>18059.12</v>
          </cell>
          <cell r="AY77">
            <v>19443.53</v>
          </cell>
          <cell r="AZ77">
            <v>21076.74</v>
          </cell>
          <cell r="BA77">
            <v>23187.41</v>
          </cell>
          <cell r="BB77">
            <v>25162.66</v>
          </cell>
          <cell r="BC77">
            <v>27112.720000000001</v>
          </cell>
        </row>
        <row r="78">
          <cell r="A78" t="str">
            <v>EPOTH[ALLC]</v>
          </cell>
          <cell r="B78" t="str">
            <v>GWh</v>
          </cell>
          <cell r="C78" t="str">
            <v>EnerBase</v>
          </cell>
          <cell r="D78" t="str">
            <v>EPOTH[ALLC]_GWhS3</v>
          </cell>
          <cell r="E78">
            <v>0</v>
          </cell>
          <cell r="F78">
            <v>0</v>
          </cell>
          <cell r="G78">
            <v>0.01</v>
          </cell>
          <cell r="H78">
            <v>0</v>
          </cell>
          <cell r="I78">
            <v>0</v>
          </cell>
          <cell r="J78">
            <v>0</v>
          </cell>
          <cell r="K78">
            <v>0.01</v>
          </cell>
          <cell r="L78">
            <v>0</v>
          </cell>
          <cell r="M78">
            <v>0.01</v>
          </cell>
          <cell r="N78">
            <v>0.01</v>
          </cell>
          <cell r="O78">
            <v>0</v>
          </cell>
          <cell r="P78">
            <v>0.01</v>
          </cell>
          <cell r="Q78">
            <v>0.02</v>
          </cell>
          <cell r="R78">
            <v>0.02</v>
          </cell>
          <cell r="S78">
            <v>0.04</v>
          </cell>
          <cell r="T78">
            <v>0.02</v>
          </cell>
          <cell r="U78">
            <v>0.01</v>
          </cell>
          <cell r="V78">
            <v>0.16</v>
          </cell>
          <cell r="W78">
            <v>0.24</v>
          </cell>
          <cell r="X78">
            <v>0.25</v>
          </cell>
          <cell r="Y78">
            <v>0.48</v>
          </cell>
          <cell r="Z78">
            <v>0</v>
          </cell>
          <cell r="AA78">
            <v>0</v>
          </cell>
          <cell r="AB78">
            <v>0.02</v>
          </cell>
          <cell r="AC78">
            <v>0.41</v>
          </cell>
          <cell r="AD78">
            <v>0.89</v>
          </cell>
          <cell r="AE78">
            <v>1.32</v>
          </cell>
          <cell r="AF78">
            <v>3.3</v>
          </cell>
          <cell r="AG78">
            <v>5.29</v>
          </cell>
          <cell r="AH78">
            <v>6.47</v>
          </cell>
          <cell r="AI78">
            <v>7.74</v>
          </cell>
          <cell r="AJ78">
            <v>9.06</v>
          </cell>
          <cell r="AK78">
            <v>10.42</v>
          </cell>
          <cell r="AL78">
            <v>11.72</v>
          </cell>
          <cell r="AM78">
            <v>12.96</v>
          </cell>
          <cell r="AN78">
            <v>14.19</v>
          </cell>
          <cell r="AO78">
            <v>15.45</v>
          </cell>
          <cell r="AP78">
            <v>16.760000000000002</v>
          </cell>
          <cell r="AQ78">
            <v>18.14</v>
          </cell>
          <cell r="AR78">
            <v>19.59</v>
          </cell>
          <cell r="AS78">
            <v>21.15</v>
          </cell>
          <cell r="AT78">
            <v>22.81</v>
          </cell>
          <cell r="AU78">
            <v>24.59</v>
          </cell>
          <cell r="AV78">
            <v>26.49</v>
          </cell>
          <cell r="AW78">
            <v>28.54</v>
          </cell>
          <cell r="AX78">
            <v>30.77</v>
          </cell>
          <cell r="AY78">
            <v>33.24</v>
          </cell>
          <cell r="AZ78">
            <v>35.97</v>
          </cell>
          <cell r="BA78">
            <v>39.020000000000003</v>
          </cell>
          <cell r="BB78">
            <v>42.46</v>
          </cell>
          <cell r="BC78">
            <v>46.36</v>
          </cell>
        </row>
        <row r="79">
          <cell r="A79" t="str">
            <v>EPOTH[ALLC]</v>
          </cell>
          <cell r="B79" t="str">
            <v>GWh</v>
          </cell>
          <cell r="C79" t="str">
            <v>EnerBlue</v>
          </cell>
          <cell r="D79" t="str">
            <v>EPOTH[ALLC]_GWhS1</v>
          </cell>
          <cell r="E79">
            <v>0</v>
          </cell>
          <cell r="F79">
            <v>0</v>
          </cell>
          <cell r="G79">
            <v>0.01</v>
          </cell>
          <cell r="H79">
            <v>0</v>
          </cell>
          <cell r="I79">
            <v>0</v>
          </cell>
          <cell r="J79">
            <v>0</v>
          </cell>
          <cell r="K79">
            <v>0.01</v>
          </cell>
          <cell r="L79">
            <v>0</v>
          </cell>
          <cell r="M79">
            <v>0.01</v>
          </cell>
          <cell r="N79">
            <v>0.01</v>
          </cell>
          <cell r="O79">
            <v>0</v>
          </cell>
          <cell r="P79">
            <v>0.01</v>
          </cell>
          <cell r="Q79">
            <v>0.02</v>
          </cell>
          <cell r="R79">
            <v>0.02</v>
          </cell>
          <cell r="S79">
            <v>0.04</v>
          </cell>
          <cell r="T79">
            <v>0.02</v>
          </cell>
          <cell r="U79">
            <v>0.01</v>
          </cell>
          <cell r="V79">
            <v>0.16</v>
          </cell>
          <cell r="W79">
            <v>0.24</v>
          </cell>
          <cell r="X79">
            <v>0.25</v>
          </cell>
          <cell r="Y79">
            <v>0.48</v>
          </cell>
          <cell r="Z79">
            <v>0</v>
          </cell>
          <cell r="AA79">
            <v>0</v>
          </cell>
          <cell r="AB79">
            <v>0.02</v>
          </cell>
          <cell r="AC79">
            <v>0.41</v>
          </cell>
          <cell r="AD79">
            <v>0.92</v>
          </cell>
          <cell r="AE79">
            <v>1.37</v>
          </cell>
          <cell r="AF79">
            <v>3.41</v>
          </cell>
          <cell r="AG79">
            <v>5.47</v>
          </cell>
          <cell r="AH79">
            <v>6.76</v>
          </cell>
          <cell r="AI79">
            <v>8.15</v>
          </cell>
          <cell r="AJ79">
            <v>9.6199999999999992</v>
          </cell>
          <cell r="AK79">
            <v>11.15</v>
          </cell>
          <cell r="AL79">
            <v>12.64</v>
          </cell>
          <cell r="AM79">
            <v>14.12</v>
          </cell>
          <cell r="AN79">
            <v>15.65</v>
          </cell>
          <cell r="AO79">
            <v>17.260000000000002</v>
          </cell>
          <cell r="AP79">
            <v>18.98</v>
          </cell>
          <cell r="AQ79">
            <v>20.85</v>
          </cell>
          <cell r="AR79">
            <v>22.88</v>
          </cell>
          <cell r="AS79">
            <v>25.12</v>
          </cell>
          <cell r="AT79">
            <v>27.6</v>
          </cell>
          <cell r="AU79">
            <v>30.34</v>
          </cell>
          <cell r="AV79">
            <v>33.36</v>
          </cell>
          <cell r="AW79">
            <v>36.729999999999997</v>
          </cell>
          <cell r="AX79">
            <v>40.49</v>
          </cell>
          <cell r="AY79">
            <v>44.86</v>
          </cell>
          <cell r="AZ79">
            <v>49.92</v>
          </cell>
          <cell r="BA79">
            <v>55.68</v>
          </cell>
          <cell r="BB79">
            <v>62.28</v>
          </cell>
          <cell r="BC79">
            <v>69.84</v>
          </cell>
        </row>
        <row r="80">
          <cell r="A80" t="str">
            <v>EPOTH[ALLC]</v>
          </cell>
          <cell r="B80" t="str">
            <v>GWh</v>
          </cell>
          <cell r="C80" t="str">
            <v>EnerGreen</v>
          </cell>
          <cell r="D80" t="str">
            <v>EPOTH[ALLC]_GWhS2</v>
          </cell>
          <cell r="E80">
            <v>0</v>
          </cell>
          <cell r="F80">
            <v>0</v>
          </cell>
          <cell r="G80">
            <v>0.01</v>
          </cell>
          <cell r="H80">
            <v>0</v>
          </cell>
          <cell r="I80">
            <v>0</v>
          </cell>
          <cell r="J80">
            <v>0</v>
          </cell>
          <cell r="K80">
            <v>0.01</v>
          </cell>
          <cell r="L80">
            <v>0</v>
          </cell>
          <cell r="M80">
            <v>0.01</v>
          </cell>
          <cell r="N80">
            <v>0.01</v>
          </cell>
          <cell r="O80">
            <v>0</v>
          </cell>
          <cell r="P80">
            <v>0.01</v>
          </cell>
          <cell r="Q80">
            <v>0.02</v>
          </cell>
          <cell r="R80">
            <v>0.02</v>
          </cell>
          <cell r="S80">
            <v>0.04</v>
          </cell>
          <cell r="T80">
            <v>0.02</v>
          </cell>
          <cell r="U80">
            <v>0.01</v>
          </cell>
          <cell r="V80">
            <v>0.16</v>
          </cell>
          <cell r="W80">
            <v>0.24</v>
          </cell>
          <cell r="X80">
            <v>0.25</v>
          </cell>
          <cell r="Y80">
            <v>0.48</v>
          </cell>
          <cell r="Z80">
            <v>0</v>
          </cell>
          <cell r="AA80">
            <v>0</v>
          </cell>
          <cell r="AB80">
            <v>0.02</v>
          </cell>
          <cell r="AC80">
            <v>0.41</v>
          </cell>
          <cell r="AD80">
            <v>0.94</v>
          </cell>
          <cell r="AE80">
            <v>1.43</v>
          </cell>
          <cell r="AF80">
            <v>3.53</v>
          </cell>
          <cell r="AG80">
            <v>5.69</v>
          </cell>
          <cell r="AH80">
            <v>7.09</v>
          </cell>
          <cell r="AI80">
            <v>8.6199999999999992</v>
          </cell>
          <cell r="AJ80">
            <v>10.23</v>
          </cell>
          <cell r="AK80">
            <v>11.9</v>
          </cell>
          <cell r="AL80">
            <v>13.57</v>
          </cell>
          <cell r="AM80">
            <v>15.26</v>
          </cell>
          <cell r="AN80">
            <v>17.02</v>
          </cell>
          <cell r="AO80">
            <v>18.73</v>
          </cell>
          <cell r="AP80">
            <v>20.57</v>
          </cell>
          <cell r="AQ80">
            <v>22.54</v>
          </cell>
          <cell r="AR80">
            <v>24.68</v>
          </cell>
          <cell r="AS80">
            <v>27.01</v>
          </cell>
          <cell r="AT80">
            <v>29.56</v>
          </cell>
          <cell r="AU80">
            <v>32.36</v>
          </cell>
          <cell r="AV80">
            <v>35.46</v>
          </cell>
          <cell r="AW80">
            <v>38.9</v>
          </cell>
          <cell r="AX80">
            <v>41.69</v>
          </cell>
          <cell r="AY80">
            <v>45.2</v>
          </cell>
          <cell r="AZ80">
            <v>47.92</v>
          </cell>
          <cell r="BA80">
            <v>51.81</v>
          </cell>
          <cell r="BB80">
            <v>56.01</v>
          </cell>
          <cell r="BC80">
            <v>59.48</v>
          </cell>
        </row>
        <row r="81">
          <cell r="A81" t="str">
            <v>EPBIO[ALLC]</v>
          </cell>
          <cell r="B81" t="str">
            <v>GWh</v>
          </cell>
          <cell r="C81" t="str">
            <v>EnerBase</v>
          </cell>
          <cell r="D81" t="str">
            <v>EPBIO[ALLC]_GWhS3</v>
          </cell>
          <cell r="E81">
            <v>673</v>
          </cell>
          <cell r="F81">
            <v>623</v>
          </cell>
          <cell r="G81">
            <v>868</v>
          </cell>
          <cell r="H81">
            <v>1036</v>
          </cell>
          <cell r="I81">
            <v>1093.1500000000001</v>
          </cell>
          <cell r="J81">
            <v>1136.0999999999999</v>
          </cell>
          <cell r="K81">
            <v>1394.62</v>
          </cell>
          <cell r="L81">
            <v>1368.54</v>
          </cell>
          <cell r="M81">
            <v>1344.13</v>
          </cell>
          <cell r="N81">
            <v>1366</v>
          </cell>
          <cell r="O81">
            <v>1846.31</v>
          </cell>
          <cell r="P81">
            <v>1789.12</v>
          </cell>
          <cell r="Q81">
            <v>1997.72</v>
          </cell>
          <cell r="R81">
            <v>2118.84</v>
          </cell>
          <cell r="S81">
            <v>1784.07</v>
          </cell>
          <cell r="T81">
            <v>1854.72</v>
          </cell>
          <cell r="U81">
            <v>1847.15</v>
          </cell>
          <cell r="V81">
            <v>1961.55</v>
          </cell>
          <cell r="W81">
            <v>1815.19</v>
          </cell>
          <cell r="X81">
            <v>2083.6</v>
          </cell>
          <cell r="Y81">
            <v>2264.6999999999998</v>
          </cell>
          <cell r="Z81">
            <v>2177.1999999999998</v>
          </cell>
          <cell r="AA81">
            <v>2374</v>
          </cell>
          <cell r="AB81">
            <v>2336</v>
          </cell>
          <cell r="AC81">
            <v>1329.84</v>
          </cell>
          <cell r="AD81">
            <v>1307.17</v>
          </cell>
          <cell r="AE81">
            <v>1291.02</v>
          </cell>
          <cell r="AF81">
            <v>1270.42</v>
          </cell>
          <cell r="AG81">
            <v>1248.25</v>
          </cell>
          <cell r="AH81">
            <v>1238.43</v>
          </cell>
          <cell r="AI81">
            <v>1226.6500000000001</v>
          </cell>
          <cell r="AJ81">
            <v>1220.6099999999999</v>
          </cell>
          <cell r="AK81">
            <v>1208.75</v>
          </cell>
          <cell r="AL81">
            <v>1204.2</v>
          </cell>
          <cell r="AM81">
            <v>1191.74</v>
          </cell>
          <cell r="AN81">
            <v>1172.22</v>
          </cell>
          <cell r="AO81">
            <v>1147.81</v>
          </cell>
          <cell r="AP81">
            <v>1126.07</v>
          </cell>
          <cell r="AQ81">
            <v>1103.2</v>
          </cell>
          <cell r="AR81">
            <v>1079.24</v>
          </cell>
          <cell r="AS81">
            <v>1057.08</v>
          </cell>
          <cell r="AT81">
            <v>1032.06</v>
          </cell>
          <cell r="AU81">
            <v>1006.07</v>
          </cell>
          <cell r="AV81">
            <v>978.91</v>
          </cell>
          <cell r="AW81">
            <v>949.11</v>
          </cell>
          <cell r="AX81">
            <v>918.21</v>
          </cell>
          <cell r="AY81">
            <v>885.82</v>
          </cell>
          <cell r="AZ81">
            <v>852.71</v>
          </cell>
          <cell r="BA81">
            <v>817.29</v>
          </cell>
          <cell r="BB81">
            <v>782.17</v>
          </cell>
          <cell r="BC81">
            <v>748.68</v>
          </cell>
        </row>
        <row r="82">
          <cell r="A82" t="str">
            <v>EPBIO[ALLC]</v>
          </cell>
          <cell r="B82" t="str">
            <v>GWh</v>
          </cell>
          <cell r="C82" t="str">
            <v>EnerBlue</v>
          </cell>
          <cell r="D82" t="str">
            <v>EPBIO[ALLC]_GWhS1</v>
          </cell>
          <cell r="E82">
            <v>673</v>
          </cell>
          <cell r="F82">
            <v>623</v>
          </cell>
          <cell r="G82">
            <v>868</v>
          </cell>
          <cell r="H82">
            <v>1036</v>
          </cell>
          <cell r="I82">
            <v>1093.1500000000001</v>
          </cell>
          <cell r="J82">
            <v>1136.0999999999999</v>
          </cell>
          <cell r="K82">
            <v>1394.62</v>
          </cell>
          <cell r="L82">
            <v>1368.54</v>
          </cell>
          <cell r="M82">
            <v>1344.13</v>
          </cell>
          <cell r="N82">
            <v>1366</v>
          </cell>
          <cell r="O82">
            <v>1846.31</v>
          </cell>
          <cell r="P82">
            <v>1789.12</v>
          </cell>
          <cell r="Q82">
            <v>1997.72</v>
          </cell>
          <cell r="R82">
            <v>2118.84</v>
          </cell>
          <cell r="S82">
            <v>1784.07</v>
          </cell>
          <cell r="T82">
            <v>1854.72</v>
          </cell>
          <cell r="U82">
            <v>1847.15</v>
          </cell>
          <cell r="V82">
            <v>1961.55</v>
          </cell>
          <cell r="W82">
            <v>1815.19</v>
          </cell>
          <cell r="X82">
            <v>2083.6</v>
          </cell>
          <cell r="Y82">
            <v>2264.6999999999998</v>
          </cell>
          <cell r="Z82">
            <v>2177.1999999999998</v>
          </cell>
          <cell r="AA82">
            <v>2374</v>
          </cell>
          <cell r="AB82">
            <v>2336</v>
          </cell>
          <cell r="AC82">
            <v>1329.45</v>
          </cell>
          <cell r="AD82">
            <v>1303.3699999999999</v>
          </cell>
          <cell r="AE82">
            <v>1317.97</v>
          </cell>
          <cell r="AF82">
            <v>1362.62</v>
          </cell>
          <cell r="AG82">
            <v>1445.41</v>
          </cell>
          <cell r="AH82">
            <v>1555.58</v>
          </cell>
          <cell r="AI82">
            <v>1648.16</v>
          </cell>
          <cell r="AJ82">
            <v>1752.23</v>
          </cell>
          <cell r="AK82">
            <v>1849.22</v>
          </cell>
          <cell r="AL82">
            <v>1947.41</v>
          </cell>
          <cell r="AM82">
            <v>2033.48</v>
          </cell>
          <cell r="AN82">
            <v>2110.15</v>
          </cell>
          <cell r="AO82">
            <v>2185.96</v>
          </cell>
          <cell r="AP82">
            <v>2269</v>
          </cell>
          <cell r="AQ82">
            <v>2356.4</v>
          </cell>
          <cell r="AR82">
            <v>2450.17</v>
          </cell>
          <cell r="AS82">
            <v>2553.54</v>
          </cell>
          <cell r="AT82">
            <v>2655.42</v>
          </cell>
          <cell r="AU82">
            <v>2754.14</v>
          </cell>
          <cell r="AV82">
            <v>2847.1</v>
          </cell>
          <cell r="AW82">
            <v>2931.04</v>
          </cell>
          <cell r="AX82">
            <v>3009.95</v>
          </cell>
          <cell r="AY82">
            <v>3084.39</v>
          </cell>
          <cell r="AZ82">
            <v>3156.61</v>
          </cell>
          <cell r="BA82">
            <v>3303.07</v>
          </cell>
          <cell r="BB82">
            <v>3521.7</v>
          </cell>
          <cell r="BC82">
            <v>3825.56</v>
          </cell>
        </row>
        <row r="83">
          <cell r="A83" t="str">
            <v>EPBIO[ALLC]</v>
          </cell>
          <cell r="B83" t="str">
            <v>GWh</v>
          </cell>
          <cell r="C83" t="str">
            <v>EnerGreen</v>
          </cell>
          <cell r="D83" t="str">
            <v>EPBIO[ALLC]_GWhS2</v>
          </cell>
          <cell r="E83">
            <v>673</v>
          </cell>
          <cell r="F83">
            <v>623</v>
          </cell>
          <cell r="G83">
            <v>868</v>
          </cell>
          <cell r="H83">
            <v>1036</v>
          </cell>
          <cell r="I83">
            <v>1093.1500000000001</v>
          </cell>
          <cell r="J83">
            <v>1136.0999999999999</v>
          </cell>
          <cell r="K83">
            <v>1394.62</v>
          </cell>
          <cell r="L83">
            <v>1368.54</v>
          </cell>
          <cell r="M83">
            <v>1344.13</v>
          </cell>
          <cell r="N83">
            <v>1366</v>
          </cell>
          <cell r="O83">
            <v>1846.31</v>
          </cell>
          <cell r="P83">
            <v>1789.12</v>
          </cell>
          <cell r="Q83">
            <v>1997.72</v>
          </cell>
          <cell r="R83">
            <v>2118.84</v>
          </cell>
          <cell r="S83">
            <v>1784.07</v>
          </cell>
          <cell r="T83">
            <v>1854.72</v>
          </cell>
          <cell r="U83">
            <v>1847.15</v>
          </cell>
          <cell r="V83">
            <v>1961.55</v>
          </cell>
          <cell r="W83">
            <v>1815.19</v>
          </cell>
          <cell r="X83">
            <v>2083.6</v>
          </cell>
          <cell r="Y83">
            <v>2264.6999999999998</v>
          </cell>
          <cell r="Z83">
            <v>2177.1999999999998</v>
          </cell>
          <cell r="AA83">
            <v>2374</v>
          </cell>
          <cell r="AB83">
            <v>2336</v>
          </cell>
          <cell r="AC83">
            <v>1336.71</v>
          </cell>
          <cell r="AD83">
            <v>1316.74</v>
          </cell>
          <cell r="AE83">
            <v>1426.23</v>
          </cell>
          <cell r="AF83">
            <v>1576.24</v>
          </cell>
          <cell r="AG83">
            <v>1741.64</v>
          </cell>
          <cell r="AH83">
            <v>1913.41</v>
          </cell>
          <cell r="AI83">
            <v>1978.4</v>
          </cell>
          <cell r="AJ83">
            <v>2050.5500000000002</v>
          </cell>
          <cell r="AK83">
            <v>2113.41</v>
          </cell>
          <cell r="AL83">
            <v>2181.0100000000002</v>
          </cell>
          <cell r="AM83">
            <v>2241.61</v>
          </cell>
          <cell r="AN83">
            <v>2299.84</v>
          </cell>
          <cell r="AO83">
            <v>2363.85</v>
          </cell>
          <cell r="AP83">
            <v>2445.4699999999998</v>
          </cell>
          <cell r="AQ83">
            <v>2546.6999999999998</v>
          </cell>
          <cell r="AR83">
            <v>2680.59</v>
          </cell>
          <cell r="AS83">
            <v>2894.83</v>
          </cell>
          <cell r="AT83">
            <v>3107.93</v>
          </cell>
          <cell r="AU83">
            <v>3325.24</v>
          </cell>
          <cell r="AV83">
            <v>3740.21</v>
          </cell>
          <cell r="AW83">
            <v>4295.26</v>
          </cell>
          <cell r="AX83">
            <v>4819.33</v>
          </cell>
          <cell r="AY83">
            <v>5408.01</v>
          </cell>
          <cell r="AZ83">
            <v>5527.35</v>
          </cell>
          <cell r="BA83">
            <v>5819.95</v>
          </cell>
          <cell r="BB83">
            <v>5570.16</v>
          </cell>
          <cell r="BC83">
            <v>5247.65</v>
          </cell>
        </row>
        <row r="84">
          <cell r="A84" t="str">
            <v>EPHYT[ALLC]</v>
          </cell>
          <cell r="B84" t="str">
            <v>GWh</v>
          </cell>
          <cell r="C84" t="str">
            <v>EnerBase</v>
          </cell>
          <cell r="D84" t="str">
            <v>EPHYT[ALLC]_GWhS3</v>
          </cell>
          <cell r="E84">
            <v>28841</v>
          </cell>
          <cell r="F84">
            <v>37046</v>
          </cell>
          <cell r="G84">
            <v>35888</v>
          </cell>
          <cell r="H84">
            <v>33841</v>
          </cell>
          <cell r="I84">
            <v>30525</v>
          </cell>
          <cell r="J84">
            <v>34263</v>
          </cell>
          <cell r="K84">
            <v>38157</v>
          </cell>
          <cell r="L84">
            <v>30707</v>
          </cell>
          <cell r="M84">
            <v>30740</v>
          </cell>
          <cell r="N84">
            <v>34295</v>
          </cell>
          <cell r="O84">
            <v>33918</v>
          </cell>
          <cell r="P84">
            <v>31901</v>
          </cell>
          <cell r="Q84">
            <v>29716</v>
          </cell>
          <cell r="R84">
            <v>33422</v>
          </cell>
          <cell r="S84">
            <v>41335</v>
          </cell>
          <cell r="T84">
            <v>41451</v>
          </cell>
          <cell r="U84">
            <v>38028</v>
          </cell>
          <cell r="V84">
            <v>41645</v>
          </cell>
          <cell r="W84">
            <v>41430</v>
          </cell>
          <cell r="X84">
            <v>36878</v>
          </cell>
          <cell r="Y84">
            <v>24261.7</v>
          </cell>
          <cell r="Z84">
            <v>20186</v>
          </cell>
          <cell r="AA84">
            <v>23580</v>
          </cell>
          <cell r="AB84">
            <v>30724</v>
          </cell>
          <cell r="AC84">
            <v>32051.05</v>
          </cell>
          <cell r="AD84">
            <v>33331.449999999997</v>
          </cell>
          <cell r="AE84">
            <v>34760.93</v>
          </cell>
          <cell r="AF84">
            <v>35933.129999999997</v>
          </cell>
          <cell r="AG84">
            <v>36944.11</v>
          </cell>
          <cell r="AH84">
            <v>38084.14</v>
          </cell>
          <cell r="AI84">
            <v>39227.42</v>
          </cell>
          <cell r="AJ84">
            <v>40433.230000000003</v>
          </cell>
          <cell r="AK84">
            <v>41611.839999999997</v>
          </cell>
          <cell r="AL84">
            <v>42740.65</v>
          </cell>
          <cell r="AM84">
            <v>43779.02</v>
          </cell>
          <cell r="AN84">
            <v>44688.35</v>
          </cell>
          <cell r="AO84">
            <v>45469.45</v>
          </cell>
          <cell r="AP84">
            <v>46112.24</v>
          </cell>
          <cell r="AQ84">
            <v>46603.13</v>
          </cell>
          <cell r="AR84">
            <v>46934.02</v>
          </cell>
          <cell r="AS84">
            <v>47095.05</v>
          </cell>
          <cell r="AT84">
            <v>48574.43</v>
          </cell>
          <cell r="AU84">
            <v>50111.13</v>
          </cell>
          <cell r="AV84">
            <v>51710.68</v>
          </cell>
          <cell r="AW84">
            <v>53380.92</v>
          </cell>
          <cell r="AX84">
            <v>55130.59</v>
          </cell>
          <cell r="AY84">
            <v>56946.8</v>
          </cell>
          <cell r="AZ84">
            <v>58828.15</v>
          </cell>
          <cell r="BA84">
            <v>60776.02</v>
          </cell>
          <cell r="BB84">
            <v>62788.91</v>
          </cell>
          <cell r="BC84">
            <v>64866.75</v>
          </cell>
        </row>
        <row r="85">
          <cell r="A85" t="str">
            <v>EPHYT[ALLC]</v>
          </cell>
          <cell r="B85" t="str">
            <v>GWh</v>
          </cell>
          <cell r="C85" t="str">
            <v>EnerBlue</v>
          </cell>
          <cell r="D85" t="str">
            <v>EPHYT[ALLC]_GWhS1</v>
          </cell>
          <cell r="E85">
            <v>28841</v>
          </cell>
          <cell r="F85">
            <v>37046</v>
          </cell>
          <cell r="G85">
            <v>35888</v>
          </cell>
          <cell r="H85">
            <v>33841</v>
          </cell>
          <cell r="I85">
            <v>30525</v>
          </cell>
          <cell r="J85">
            <v>34263</v>
          </cell>
          <cell r="K85">
            <v>38157</v>
          </cell>
          <cell r="L85">
            <v>30707</v>
          </cell>
          <cell r="M85">
            <v>30740</v>
          </cell>
          <cell r="N85">
            <v>34295</v>
          </cell>
          <cell r="O85">
            <v>33918</v>
          </cell>
          <cell r="P85">
            <v>31901</v>
          </cell>
          <cell r="Q85">
            <v>29716</v>
          </cell>
          <cell r="R85">
            <v>33422</v>
          </cell>
          <cell r="S85">
            <v>41335</v>
          </cell>
          <cell r="T85">
            <v>41451</v>
          </cell>
          <cell r="U85">
            <v>38028</v>
          </cell>
          <cell r="V85">
            <v>41645</v>
          </cell>
          <cell r="W85">
            <v>41430</v>
          </cell>
          <cell r="X85">
            <v>36878</v>
          </cell>
          <cell r="Y85">
            <v>24261.7</v>
          </cell>
          <cell r="Z85">
            <v>20186</v>
          </cell>
          <cell r="AA85">
            <v>23580</v>
          </cell>
          <cell r="AB85">
            <v>30724</v>
          </cell>
          <cell r="AC85">
            <v>32051.05</v>
          </cell>
          <cell r="AD85">
            <v>33282.559999999998</v>
          </cell>
          <cell r="AE85">
            <v>34831.199999999997</v>
          </cell>
          <cell r="AF85">
            <v>36223.42</v>
          </cell>
          <cell r="AG85">
            <v>37561.379999999997</v>
          </cell>
          <cell r="AH85">
            <v>39201.660000000003</v>
          </cell>
          <cell r="AI85">
            <v>40754.92</v>
          </cell>
          <cell r="AJ85">
            <v>42389.73</v>
          </cell>
          <cell r="AK85">
            <v>44010.86</v>
          </cell>
          <cell r="AL85">
            <v>45548.27</v>
          </cell>
          <cell r="AM85">
            <v>46968.2</v>
          </cell>
          <cell r="AN85">
            <v>48201.88</v>
          </cell>
          <cell r="AO85">
            <v>49246.96</v>
          </cell>
          <cell r="AP85">
            <v>50142.34</v>
          </cell>
          <cell r="AQ85">
            <v>50871.3</v>
          </cell>
          <cell r="AR85">
            <v>51425.89</v>
          </cell>
          <cell r="AS85">
            <v>51791.839999999997</v>
          </cell>
          <cell r="AT85">
            <v>53618.96</v>
          </cell>
          <cell r="AU85">
            <v>55506.38</v>
          </cell>
          <cell r="AV85">
            <v>57455.09</v>
          </cell>
          <cell r="AW85">
            <v>59465.29</v>
          </cell>
          <cell r="AX85">
            <v>61538.68</v>
          </cell>
          <cell r="AY85">
            <v>63676.5</v>
          </cell>
          <cell r="AZ85">
            <v>65881.070000000007</v>
          </cell>
          <cell r="BA85">
            <v>68161.05</v>
          </cell>
          <cell r="BB85">
            <v>70509.59</v>
          </cell>
          <cell r="BC85">
            <v>72910.16</v>
          </cell>
        </row>
        <row r="86">
          <cell r="A86" t="str">
            <v>EPHYT[ALLC]</v>
          </cell>
          <cell r="B86" t="str">
            <v>GWh</v>
          </cell>
          <cell r="C86" t="str">
            <v>EnerGreen</v>
          </cell>
          <cell r="D86" t="str">
            <v>EPHYT[ALLC]_GWhS2</v>
          </cell>
          <cell r="E86">
            <v>28841</v>
          </cell>
          <cell r="F86">
            <v>37046</v>
          </cell>
          <cell r="G86">
            <v>35888</v>
          </cell>
          <cell r="H86">
            <v>33841</v>
          </cell>
          <cell r="I86">
            <v>30525</v>
          </cell>
          <cell r="J86">
            <v>34263</v>
          </cell>
          <cell r="K86">
            <v>38157</v>
          </cell>
          <cell r="L86">
            <v>30707</v>
          </cell>
          <cell r="M86">
            <v>30740</v>
          </cell>
          <cell r="N86">
            <v>34295</v>
          </cell>
          <cell r="O86">
            <v>33918</v>
          </cell>
          <cell r="P86">
            <v>31901</v>
          </cell>
          <cell r="Q86">
            <v>29716</v>
          </cell>
          <cell r="R86">
            <v>33422</v>
          </cell>
          <cell r="S86">
            <v>41335</v>
          </cell>
          <cell r="T86">
            <v>41451</v>
          </cell>
          <cell r="U86">
            <v>38028</v>
          </cell>
          <cell r="V86">
            <v>41645</v>
          </cell>
          <cell r="W86">
            <v>41430</v>
          </cell>
          <cell r="X86">
            <v>36878</v>
          </cell>
          <cell r="Y86">
            <v>24261.7</v>
          </cell>
          <cell r="Z86">
            <v>20186</v>
          </cell>
          <cell r="AA86">
            <v>23580</v>
          </cell>
          <cell r="AB86">
            <v>30724</v>
          </cell>
          <cell r="AC86">
            <v>32051.05</v>
          </cell>
          <cell r="AD86">
            <v>33283.89</v>
          </cell>
          <cell r="AE86">
            <v>35110.589999999997</v>
          </cell>
          <cell r="AF86">
            <v>36930.44</v>
          </cell>
          <cell r="AG86">
            <v>38836.449999999997</v>
          </cell>
          <cell r="AH86">
            <v>41187.5</v>
          </cell>
          <cell r="AI86">
            <v>43215.59</v>
          </cell>
          <cell r="AJ86">
            <v>45228.28</v>
          </cell>
          <cell r="AK86">
            <v>47247.66</v>
          </cell>
          <cell r="AL86">
            <v>49208.11</v>
          </cell>
          <cell r="AM86">
            <v>51117.11</v>
          </cell>
          <cell r="AN86">
            <v>52954.64</v>
          </cell>
          <cell r="AO86">
            <v>54748.79</v>
          </cell>
          <cell r="AP86">
            <v>56592.98</v>
          </cell>
          <cell r="AQ86">
            <v>58492.71</v>
          </cell>
          <cell r="AR86">
            <v>60450.46</v>
          </cell>
          <cell r="AS86">
            <v>62469.5</v>
          </cell>
          <cell r="AT86">
            <v>64557.760000000002</v>
          </cell>
          <cell r="AU86">
            <v>66730.460000000006</v>
          </cell>
          <cell r="AV86">
            <v>68996.59</v>
          </cell>
          <cell r="AW86">
            <v>71246.63</v>
          </cell>
          <cell r="AX86">
            <v>73123.649999999994</v>
          </cell>
          <cell r="AY86">
            <v>73389.38</v>
          </cell>
          <cell r="AZ86">
            <v>72943.73</v>
          </cell>
          <cell r="BA86">
            <v>71907.929999999993</v>
          </cell>
          <cell r="BB86">
            <v>71445.55</v>
          </cell>
          <cell r="BC86">
            <v>71454.8</v>
          </cell>
        </row>
        <row r="87">
          <cell r="A87" t="str">
            <v>EPSOL[ALLC]</v>
          </cell>
          <cell r="B87" t="str">
            <v>GWh</v>
          </cell>
          <cell r="C87" t="str">
            <v>EnerBase</v>
          </cell>
          <cell r="D87" t="str">
            <v>EPSOL[ALLC]_GWhS3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0.08</v>
          </cell>
          <cell r="O87">
            <v>0.09</v>
          </cell>
          <cell r="P87">
            <v>2</v>
          </cell>
          <cell r="Q87">
            <v>8</v>
          </cell>
          <cell r="R87">
            <v>15</v>
          </cell>
          <cell r="S87">
            <v>16</v>
          </cell>
          <cell r="T87">
            <v>15</v>
          </cell>
          <cell r="U87">
            <v>14</v>
          </cell>
          <cell r="V87">
            <v>16</v>
          </cell>
          <cell r="W87">
            <v>108</v>
          </cell>
          <cell r="X87">
            <v>817.54</v>
          </cell>
          <cell r="Y87">
            <v>1344.59</v>
          </cell>
          <cell r="Z87">
            <v>2196</v>
          </cell>
          <cell r="AA87">
            <v>2928</v>
          </cell>
          <cell r="AB87">
            <v>3259</v>
          </cell>
          <cell r="AC87">
            <v>3373.92</v>
          </cell>
          <cell r="AD87">
            <v>3628.56</v>
          </cell>
          <cell r="AE87">
            <v>3990.36</v>
          </cell>
          <cell r="AF87">
            <v>4371.01</v>
          </cell>
          <cell r="AG87">
            <v>4807.4399999999996</v>
          </cell>
          <cell r="AH87">
            <v>5364.88</v>
          </cell>
          <cell r="AI87">
            <v>6043.19</v>
          </cell>
          <cell r="AJ87">
            <v>6721.99</v>
          </cell>
          <cell r="AK87">
            <v>7384.33</v>
          </cell>
          <cell r="AL87">
            <v>8006.76</v>
          </cell>
          <cell r="AM87">
            <v>8570.6299999999992</v>
          </cell>
          <cell r="AN87">
            <v>9039.07</v>
          </cell>
          <cell r="AO87">
            <v>9465.83</v>
          </cell>
          <cell r="AP87">
            <v>9882.2900000000009</v>
          </cell>
          <cell r="AQ87">
            <v>10271.32</v>
          </cell>
          <cell r="AR87">
            <v>10603.02</v>
          </cell>
          <cell r="AS87">
            <v>10846.56</v>
          </cell>
          <cell r="AT87">
            <v>11082.3</v>
          </cell>
          <cell r="AU87">
            <v>11299.74</v>
          </cell>
          <cell r="AV87">
            <v>11512.47</v>
          </cell>
          <cell r="AW87">
            <v>11727.69</v>
          </cell>
          <cell r="AX87">
            <v>11953.26</v>
          </cell>
          <cell r="AY87">
            <v>12194.65</v>
          </cell>
          <cell r="AZ87">
            <v>12453.32</v>
          </cell>
          <cell r="BA87">
            <v>12734.21</v>
          </cell>
          <cell r="BB87">
            <v>13030.06</v>
          </cell>
          <cell r="BC87">
            <v>13347.12</v>
          </cell>
        </row>
        <row r="88">
          <cell r="A88" t="str">
            <v>EPSOL[ALLC]</v>
          </cell>
          <cell r="B88" t="str">
            <v>GWh</v>
          </cell>
          <cell r="C88" t="str">
            <v>EnerBlue</v>
          </cell>
          <cell r="D88" t="str">
            <v>EPSOL[ALLC]_GWhS1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0.08</v>
          </cell>
          <cell r="O88">
            <v>0.09</v>
          </cell>
          <cell r="P88">
            <v>2</v>
          </cell>
          <cell r="Q88">
            <v>8</v>
          </cell>
          <cell r="R88">
            <v>15</v>
          </cell>
          <cell r="S88">
            <v>16</v>
          </cell>
          <cell r="T88">
            <v>15</v>
          </cell>
          <cell r="U88">
            <v>14</v>
          </cell>
          <cell r="V88">
            <v>16</v>
          </cell>
          <cell r="W88">
            <v>108</v>
          </cell>
          <cell r="X88">
            <v>817.54</v>
          </cell>
          <cell r="Y88">
            <v>1344.59</v>
          </cell>
          <cell r="Z88">
            <v>2196</v>
          </cell>
          <cell r="AA88">
            <v>2928</v>
          </cell>
          <cell r="AB88">
            <v>3259</v>
          </cell>
          <cell r="AC88">
            <v>3302.89</v>
          </cell>
          <cell r="AD88">
            <v>3635.5</v>
          </cell>
          <cell r="AE88">
            <v>4109.4399999999996</v>
          </cell>
          <cell r="AF88">
            <v>4606.7</v>
          </cell>
          <cell r="AG88">
            <v>5231.18</v>
          </cell>
          <cell r="AH88">
            <v>6168.26</v>
          </cell>
          <cell r="AI88">
            <v>7824.72</v>
          </cell>
          <cell r="AJ88">
            <v>9842.84</v>
          </cell>
          <cell r="AK88">
            <v>12165.3</v>
          </cell>
          <cell r="AL88">
            <v>14636.92</v>
          </cell>
          <cell r="AM88">
            <v>17113.150000000001</v>
          </cell>
          <cell r="AN88">
            <v>19433.05</v>
          </cell>
          <cell r="AO88">
            <v>21813.86</v>
          </cell>
          <cell r="AP88">
            <v>24272.54</v>
          </cell>
          <cell r="AQ88">
            <v>26752.28</v>
          </cell>
          <cell r="AR88">
            <v>29148.68</v>
          </cell>
          <cell r="AS88">
            <v>31358.33</v>
          </cell>
          <cell r="AT88">
            <v>33525.769999999997</v>
          </cell>
          <cell r="AU88">
            <v>35541.18</v>
          </cell>
          <cell r="AV88">
            <v>37411.410000000003</v>
          </cell>
          <cell r="AW88">
            <v>39132.93</v>
          </cell>
          <cell r="AX88">
            <v>40762.53</v>
          </cell>
          <cell r="AY88">
            <v>42302.34</v>
          </cell>
          <cell r="AZ88">
            <v>43748</v>
          </cell>
          <cell r="BA88">
            <v>45774.21</v>
          </cell>
          <cell r="BB88">
            <v>48287.09</v>
          </cell>
          <cell r="BC88">
            <v>51345.15</v>
          </cell>
        </row>
        <row r="89">
          <cell r="A89" t="str">
            <v>EPSOL[ALLC]</v>
          </cell>
          <cell r="B89" t="str">
            <v>GWh</v>
          </cell>
          <cell r="C89" t="str">
            <v>EnerGreen</v>
          </cell>
          <cell r="D89" t="str">
            <v>EPSOL[ALLC]_GWhS2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0.08</v>
          </cell>
          <cell r="O89">
            <v>0.09</v>
          </cell>
          <cell r="P89">
            <v>2</v>
          </cell>
          <cell r="Q89">
            <v>8</v>
          </cell>
          <cell r="R89">
            <v>15</v>
          </cell>
          <cell r="S89">
            <v>16</v>
          </cell>
          <cell r="T89">
            <v>15</v>
          </cell>
          <cell r="U89">
            <v>14</v>
          </cell>
          <cell r="V89">
            <v>16</v>
          </cell>
          <cell r="W89">
            <v>108</v>
          </cell>
          <cell r="X89">
            <v>817.54</v>
          </cell>
          <cell r="Y89">
            <v>1344.59</v>
          </cell>
          <cell r="Z89">
            <v>2196</v>
          </cell>
          <cell r="AA89">
            <v>2928</v>
          </cell>
          <cell r="AB89">
            <v>3259</v>
          </cell>
          <cell r="AC89">
            <v>3358.64</v>
          </cell>
          <cell r="AD89">
            <v>3788.02</v>
          </cell>
          <cell r="AE89">
            <v>4949.93</v>
          </cell>
          <cell r="AF89">
            <v>6585.41</v>
          </cell>
          <cell r="AG89">
            <v>8699.2800000000007</v>
          </cell>
          <cell r="AH89">
            <v>11366.75</v>
          </cell>
          <cell r="AI89">
            <v>14408.2</v>
          </cell>
          <cell r="AJ89">
            <v>17818.599999999999</v>
          </cell>
          <cell r="AK89">
            <v>21492.25</v>
          </cell>
          <cell r="AL89">
            <v>25162.3</v>
          </cell>
          <cell r="AM89">
            <v>28466.7</v>
          </cell>
          <cell r="AN89">
            <v>31041.62</v>
          </cell>
          <cell r="AO89">
            <v>33721.050000000003</v>
          </cell>
          <cell r="AP89">
            <v>36556.129999999997</v>
          </cell>
          <cell r="AQ89">
            <v>39477.51</v>
          </cell>
          <cell r="AR89">
            <v>42483.28</v>
          </cell>
          <cell r="AS89">
            <v>45863.69</v>
          </cell>
          <cell r="AT89">
            <v>48992.09</v>
          </cell>
          <cell r="AU89">
            <v>51873.04</v>
          </cell>
          <cell r="AV89">
            <v>56583.27</v>
          </cell>
          <cell r="AW89">
            <v>62406.57</v>
          </cell>
          <cell r="AX89">
            <v>69038.09</v>
          </cell>
          <cell r="AY89">
            <v>76500.62</v>
          </cell>
          <cell r="AZ89">
            <v>84525.48</v>
          </cell>
          <cell r="BA89">
            <v>92305.18</v>
          </cell>
          <cell r="BB89">
            <v>98482.36</v>
          </cell>
          <cell r="BC89">
            <v>103673.2</v>
          </cell>
        </row>
        <row r="90">
          <cell r="A90" t="str">
            <v>EPWIN[ALLC]</v>
          </cell>
          <cell r="B90" t="str">
            <v>GWh</v>
          </cell>
          <cell r="C90" t="str">
            <v>EnerBase</v>
          </cell>
          <cell r="D90" t="str">
            <v>EPWIN[ALLC]_GWhS3</v>
          </cell>
          <cell r="E90">
            <v>35</v>
          </cell>
          <cell r="F90">
            <v>49</v>
          </cell>
          <cell r="G90">
            <v>73</v>
          </cell>
          <cell r="H90">
            <v>78</v>
          </cell>
          <cell r="I90">
            <v>72</v>
          </cell>
          <cell r="J90">
            <v>75</v>
          </cell>
          <cell r="K90">
            <v>70</v>
          </cell>
          <cell r="L90">
            <v>61</v>
          </cell>
          <cell r="M90">
            <v>42</v>
          </cell>
          <cell r="N90">
            <v>36</v>
          </cell>
          <cell r="O90">
            <v>25</v>
          </cell>
          <cell r="P90">
            <v>26</v>
          </cell>
          <cell r="Q90">
            <v>369</v>
          </cell>
          <cell r="R90">
            <v>461</v>
          </cell>
          <cell r="S90">
            <v>619</v>
          </cell>
          <cell r="T90">
            <v>599</v>
          </cell>
          <cell r="U90">
            <v>547</v>
          </cell>
          <cell r="V90">
            <v>612</v>
          </cell>
          <cell r="W90">
            <v>1413</v>
          </cell>
          <cell r="X90">
            <v>5105.5200000000004</v>
          </cell>
          <cell r="Y90">
            <v>9412.33</v>
          </cell>
          <cell r="Z90">
            <v>12938</v>
          </cell>
          <cell r="AA90">
            <v>14164</v>
          </cell>
          <cell r="AB90">
            <v>14475</v>
          </cell>
          <cell r="AC90">
            <v>14859.42</v>
          </cell>
          <cell r="AD90">
            <v>14936.17</v>
          </cell>
          <cell r="AE90">
            <v>15138.14</v>
          </cell>
          <cell r="AF90">
            <v>15434.28</v>
          </cell>
          <cell r="AG90">
            <v>15828.26</v>
          </cell>
          <cell r="AH90">
            <v>16308.68</v>
          </cell>
          <cell r="AI90">
            <v>16755.36</v>
          </cell>
          <cell r="AJ90">
            <v>16993.53</v>
          </cell>
          <cell r="AK90">
            <v>16999.419999999998</v>
          </cell>
          <cell r="AL90">
            <v>16896.669999999998</v>
          </cell>
          <cell r="AM90">
            <v>16899.419999999998</v>
          </cell>
          <cell r="AN90">
            <v>16894.38</v>
          </cell>
          <cell r="AO90">
            <v>16933.96</v>
          </cell>
          <cell r="AP90">
            <v>17046.64</v>
          </cell>
          <cell r="AQ90">
            <v>17220.939999999999</v>
          </cell>
          <cell r="AR90">
            <v>17449.82</v>
          </cell>
          <cell r="AS90">
            <v>17717.78</v>
          </cell>
          <cell r="AT90">
            <v>17993.009999999998</v>
          </cell>
          <cell r="AU90">
            <v>18271.73</v>
          </cell>
          <cell r="AV90">
            <v>18568.689999999999</v>
          </cell>
          <cell r="AW90">
            <v>18893.900000000001</v>
          </cell>
          <cell r="AX90">
            <v>19218.669999999998</v>
          </cell>
          <cell r="AY90">
            <v>19486.509999999998</v>
          </cell>
          <cell r="AZ90">
            <v>19733.53</v>
          </cell>
          <cell r="BA90">
            <v>19949.8</v>
          </cell>
          <cell r="BB90">
            <v>20266.259999999998</v>
          </cell>
          <cell r="BC90">
            <v>20770.830000000002</v>
          </cell>
        </row>
        <row r="91">
          <cell r="A91" t="str">
            <v>EPWIN[ALLC]</v>
          </cell>
          <cell r="B91" t="str">
            <v>GWh</v>
          </cell>
          <cell r="C91" t="str">
            <v>EnerBlue</v>
          </cell>
          <cell r="D91" t="str">
            <v>EPWIN[ALLC]_GWhS1</v>
          </cell>
          <cell r="E91">
            <v>35</v>
          </cell>
          <cell r="F91">
            <v>49</v>
          </cell>
          <cell r="G91">
            <v>73</v>
          </cell>
          <cell r="H91">
            <v>78</v>
          </cell>
          <cell r="I91">
            <v>72</v>
          </cell>
          <cell r="J91">
            <v>75</v>
          </cell>
          <cell r="K91">
            <v>70</v>
          </cell>
          <cell r="L91">
            <v>61</v>
          </cell>
          <cell r="M91">
            <v>42</v>
          </cell>
          <cell r="N91">
            <v>36</v>
          </cell>
          <cell r="O91">
            <v>25</v>
          </cell>
          <cell r="P91">
            <v>26</v>
          </cell>
          <cell r="Q91">
            <v>369</v>
          </cell>
          <cell r="R91">
            <v>461</v>
          </cell>
          <cell r="S91">
            <v>619</v>
          </cell>
          <cell r="T91">
            <v>599</v>
          </cell>
          <cell r="U91">
            <v>547</v>
          </cell>
          <cell r="V91">
            <v>612</v>
          </cell>
          <cell r="W91">
            <v>1413</v>
          </cell>
          <cell r="X91">
            <v>5105.5200000000004</v>
          </cell>
          <cell r="Y91">
            <v>9412.33</v>
          </cell>
          <cell r="Z91">
            <v>12938</v>
          </cell>
          <cell r="AA91">
            <v>14164</v>
          </cell>
          <cell r="AB91">
            <v>14475</v>
          </cell>
          <cell r="AC91">
            <v>14536.54</v>
          </cell>
          <cell r="AD91">
            <v>14518.54</v>
          </cell>
          <cell r="AE91">
            <v>14608.11</v>
          </cell>
          <cell r="AF91">
            <v>14823.21</v>
          </cell>
          <cell r="AG91">
            <v>15215.33</v>
          </cell>
          <cell r="AH91">
            <v>15809.32</v>
          </cell>
          <cell r="AI91">
            <v>17363.68</v>
          </cell>
          <cell r="AJ91">
            <v>18882.080000000002</v>
          </cell>
          <cell r="AK91">
            <v>20332.490000000002</v>
          </cell>
          <cell r="AL91">
            <v>21769.01</v>
          </cell>
          <cell r="AM91">
            <v>23451.39</v>
          </cell>
          <cell r="AN91">
            <v>25301.1</v>
          </cell>
          <cell r="AO91">
            <v>27203.19</v>
          </cell>
          <cell r="AP91">
            <v>29160.48</v>
          </cell>
          <cell r="AQ91">
            <v>31169.95</v>
          </cell>
          <cell r="AR91">
            <v>33246.46</v>
          </cell>
          <cell r="AS91">
            <v>35360.33</v>
          </cell>
          <cell r="AT91">
            <v>37466.28</v>
          </cell>
          <cell r="AU91">
            <v>39402.78</v>
          </cell>
          <cell r="AV91">
            <v>41218.75</v>
          </cell>
          <cell r="AW91">
            <v>42890.65</v>
          </cell>
          <cell r="AX91">
            <v>44397.81</v>
          </cell>
          <cell r="AY91">
            <v>45684.81</v>
          </cell>
          <cell r="AZ91">
            <v>46766.31</v>
          </cell>
          <cell r="BA91">
            <v>49417.440000000002</v>
          </cell>
          <cell r="BB91">
            <v>53373.25</v>
          </cell>
          <cell r="BC91">
            <v>58808.639999999999</v>
          </cell>
        </row>
        <row r="92">
          <cell r="A92" t="str">
            <v>EPWIN[ALLC]</v>
          </cell>
          <cell r="B92" t="str">
            <v>GWh</v>
          </cell>
          <cell r="C92" t="str">
            <v>EnerGreen</v>
          </cell>
          <cell r="D92" t="str">
            <v>EPWIN[ALLC]_GWhS2</v>
          </cell>
          <cell r="E92">
            <v>35</v>
          </cell>
          <cell r="F92">
            <v>49</v>
          </cell>
          <cell r="G92">
            <v>73</v>
          </cell>
          <cell r="H92">
            <v>78</v>
          </cell>
          <cell r="I92">
            <v>72</v>
          </cell>
          <cell r="J92">
            <v>75</v>
          </cell>
          <cell r="K92">
            <v>70</v>
          </cell>
          <cell r="L92">
            <v>61</v>
          </cell>
          <cell r="M92">
            <v>42</v>
          </cell>
          <cell r="N92">
            <v>36</v>
          </cell>
          <cell r="O92">
            <v>25</v>
          </cell>
          <cell r="P92">
            <v>26</v>
          </cell>
          <cell r="Q92">
            <v>369</v>
          </cell>
          <cell r="R92">
            <v>461</v>
          </cell>
          <cell r="S92">
            <v>619</v>
          </cell>
          <cell r="T92">
            <v>599</v>
          </cell>
          <cell r="U92">
            <v>547</v>
          </cell>
          <cell r="V92">
            <v>612</v>
          </cell>
          <cell r="W92">
            <v>1413</v>
          </cell>
          <cell r="X92">
            <v>5105.5200000000004</v>
          </cell>
          <cell r="Y92">
            <v>9412.33</v>
          </cell>
          <cell r="Z92">
            <v>12938</v>
          </cell>
          <cell r="AA92">
            <v>14164</v>
          </cell>
          <cell r="AB92">
            <v>14475</v>
          </cell>
          <cell r="AC92">
            <v>14796.68</v>
          </cell>
          <cell r="AD92">
            <v>14847.85</v>
          </cell>
          <cell r="AE92">
            <v>16034.01</v>
          </cell>
          <cell r="AF92">
            <v>18071.02</v>
          </cell>
          <cell r="AG92">
            <v>20791.330000000002</v>
          </cell>
          <cell r="AH92">
            <v>23872.86</v>
          </cell>
          <cell r="AI92">
            <v>27913.89</v>
          </cell>
          <cell r="AJ92">
            <v>31685.25</v>
          </cell>
          <cell r="AK92">
            <v>35212.870000000003</v>
          </cell>
          <cell r="AL92">
            <v>38684.199999999997</v>
          </cell>
          <cell r="AM92">
            <v>42448.55</v>
          </cell>
          <cell r="AN92">
            <v>46599.68</v>
          </cell>
          <cell r="AO92">
            <v>50417.93</v>
          </cell>
          <cell r="AP92">
            <v>53860.56</v>
          </cell>
          <cell r="AQ92">
            <v>56767.07</v>
          </cell>
          <cell r="AR92">
            <v>58941.98</v>
          </cell>
          <cell r="AS92">
            <v>59978.879999999997</v>
          </cell>
          <cell r="AT92">
            <v>60789.89</v>
          </cell>
          <cell r="AU92">
            <v>61296.6</v>
          </cell>
          <cell r="AV92">
            <v>64227.11</v>
          </cell>
          <cell r="AW92">
            <v>68523.27</v>
          </cell>
          <cell r="AX92">
            <v>73747.92</v>
          </cell>
          <cell r="AY92">
            <v>79854.81</v>
          </cell>
          <cell r="AZ92">
            <v>85855.46</v>
          </cell>
          <cell r="BA92">
            <v>89829.55</v>
          </cell>
          <cell r="BB92">
            <v>92448.02</v>
          </cell>
          <cell r="BC92">
            <v>94046.3</v>
          </cell>
        </row>
        <row r="93">
          <cell r="A93" t="str">
            <v>ACIPBIO[ALLC]</v>
          </cell>
          <cell r="B93" t="str">
            <v>MW</v>
          </cell>
          <cell r="C93" t="str">
            <v>EnerBase</v>
          </cell>
          <cell r="D93" t="str">
            <v>ACIPBIO[ALLC]_MWS3</v>
          </cell>
          <cell r="E93">
            <v>117.44</v>
          </cell>
          <cell r="F93">
            <v>116.97</v>
          </cell>
          <cell r="G93">
            <v>130.32</v>
          </cell>
          <cell r="H93">
            <v>156.82</v>
          </cell>
          <cell r="I93">
            <v>156.16</v>
          </cell>
          <cell r="J93">
            <v>162.30000000000001</v>
          </cell>
          <cell r="K93">
            <v>199.23</v>
          </cell>
          <cell r="L93">
            <v>195.51</v>
          </cell>
          <cell r="M93">
            <v>192.02</v>
          </cell>
          <cell r="N93">
            <v>196.28</v>
          </cell>
          <cell r="O93">
            <v>263.76</v>
          </cell>
          <cell r="P93">
            <v>255.59</v>
          </cell>
          <cell r="Q93">
            <v>285.39</v>
          </cell>
          <cell r="R93">
            <v>302.69</v>
          </cell>
          <cell r="S93">
            <v>254.87</v>
          </cell>
          <cell r="T93">
            <v>264.95999999999998</v>
          </cell>
          <cell r="U93">
            <v>263.88</v>
          </cell>
          <cell r="V93">
            <v>280.22000000000003</v>
          </cell>
          <cell r="W93">
            <v>259.31</v>
          </cell>
          <cell r="X93">
            <v>297.66000000000003</v>
          </cell>
          <cell r="Y93">
            <v>332.96</v>
          </cell>
          <cell r="Z93">
            <v>364.06</v>
          </cell>
          <cell r="AA93">
            <v>363.01</v>
          </cell>
          <cell r="AB93">
            <v>379.22</v>
          </cell>
          <cell r="AC93">
            <v>383.93</v>
          </cell>
          <cell r="AD93">
            <v>377.37</v>
          </cell>
          <cell r="AE93">
            <v>374.38</v>
          </cell>
          <cell r="AF93">
            <v>370.13</v>
          </cell>
          <cell r="AG93">
            <v>365.43</v>
          </cell>
          <cell r="AH93">
            <v>364.36</v>
          </cell>
          <cell r="AI93">
            <v>362.89</v>
          </cell>
          <cell r="AJ93">
            <v>362.71</v>
          </cell>
          <cell r="AK93">
            <v>361.13</v>
          </cell>
          <cell r="AL93">
            <v>361.31</v>
          </cell>
          <cell r="AM93">
            <v>359.09</v>
          </cell>
          <cell r="AN93">
            <v>354.87</v>
          </cell>
          <cell r="AO93">
            <v>349.3</v>
          </cell>
          <cell r="AP93">
            <v>344.47</v>
          </cell>
          <cell r="AQ93">
            <v>339.29</v>
          </cell>
          <cell r="AR93">
            <v>333.61</v>
          </cell>
          <cell r="AS93">
            <v>328.18</v>
          </cell>
          <cell r="AT93">
            <v>322.2</v>
          </cell>
          <cell r="AU93">
            <v>315.83999999999997</v>
          </cell>
          <cell r="AV93">
            <v>308.95</v>
          </cell>
          <cell r="AW93">
            <v>301.11</v>
          </cell>
          <cell r="AX93">
            <v>292.75</v>
          </cell>
          <cell r="AY93">
            <v>283.72000000000003</v>
          </cell>
          <cell r="AZ93">
            <v>274.20999999999998</v>
          </cell>
          <cell r="BA93">
            <v>263.83</v>
          </cell>
          <cell r="BB93">
            <v>253.33</v>
          </cell>
          <cell r="BC93">
            <v>242.7</v>
          </cell>
        </row>
        <row r="94">
          <cell r="A94" t="str">
            <v>ACIPBIO[ALLC]</v>
          </cell>
          <cell r="B94" t="str">
            <v>MW</v>
          </cell>
          <cell r="C94" t="str">
            <v>EnerBlue</v>
          </cell>
          <cell r="D94" t="str">
            <v>ACIPBIO[ALLC]_MWS1</v>
          </cell>
          <cell r="E94">
            <v>117.44</v>
          </cell>
          <cell r="F94">
            <v>116.97</v>
          </cell>
          <cell r="G94">
            <v>130.32</v>
          </cell>
          <cell r="H94">
            <v>156.82</v>
          </cell>
          <cell r="I94">
            <v>156.16</v>
          </cell>
          <cell r="J94">
            <v>162.30000000000001</v>
          </cell>
          <cell r="K94">
            <v>199.23</v>
          </cell>
          <cell r="L94">
            <v>195.51</v>
          </cell>
          <cell r="M94">
            <v>192.02</v>
          </cell>
          <cell r="N94">
            <v>196.28</v>
          </cell>
          <cell r="O94">
            <v>263.76</v>
          </cell>
          <cell r="P94">
            <v>255.59</v>
          </cell>
          <cell r="Q94">
            <v>285.39</v>
          </cell>
          <cell r="R94">
            <v>302.69</v>
          </cell>
          <cell r="S94">
            <v>254.87</v>
          </cell>
          <cell r="T94">
            <v>264.95999999999998</v>
          </cell>
          <cell r="U94">
            <v>263.88</v>
          </cell>
          <cell r="V94">
            <v>280.22000000000003</v>
          </cell>
          <cell r="W94">
            <v>259.31</v>
          </cell>
          <cell r="X94">
            <v>297.66000000000003</v>
          </cell>
          <cell r="Y94">
            <v>332.96</v>
          </cell>
          <cell r="Z94">
            <v>364.06</v>
          </cell>
          <cell r="AA94">
            <v>363.01</v>
          </cell>
          <cell r="AB94">
            <v>379.22</v>
          </cell>
          <cell r="AC94">
            <v>382.52</v>
          </cell>
          <cell r="AD94">
            <v>375.27</v>
          </cell>
          <cell r="AE94">
            <v>380.76</v>
          </cell>
          <cell r="AF94">
            <v>392.45</v>
          </cell>
          <cell r="AG94">
            <v>412.5</v>
          </cell>
          <cell r="AH94">
            <v>443.94</v>
          </cell>
          <cell r="AI94">
            <v>470.37</v>
          </cell>
          <cell r="AJ94">
            <v>499.17</v>
          </cell>
          <cell r="AK94">
            <v>526.73</v>
          </cell>
          <cell r="AL94">
            <v>554.64</v>
          </cell>
          <cell r="AM94">
            <v>579.09</v>
          </cell>
          <cell r="AN94">
            <v>600.86</v>
          </cell>
          <cell r="AO94">
            <v>622.38</v>
          </cell>
          <cell r="AP94">
            <v>645.97</v>
          </cell>
          <cell r="AQ94">
            <v>670.8</v>
          </cell>
          <cell r="AR94">
            <v>697.45</v>
          </cell>
          <cell r="AS94">
            <v>726.84</v>
          </cell>
          <cell r="AT94">
            <v>755.8</v>
          </cell>
          <cell r="AU94">
            <v>783.86</v>
          </cell>
          <cell r="AV94">
            <v>810.28</v>
          </cell>
          <cell r="AW94">
            <v>834.12</v>
          </cell>
          <cell r="AX94">
            <v>856.53</v>
          </cell>
          <cell r="AY94">
            <v>877.72</v>
          </cell>
          <cell r="AZ94">
            <v>898.28</v>
          </cell>
          <cell r="BA94">
            <v>940.04</v>
          </cell>
          <cell r="BB94">
            <v>1002.39</v>
          </cell>
          <cell r="BC94">
            <v>1089.06</v>
          </cell>
        </row>
        <row r="95">
          <cell r="A95" t="str">
            <v>ACIPBIO[ALLC]</v>
          </cell>
          <cell r="B95" t="str">
            <v>MW</v>
          </cell>
          <cell r="C95" t="str">
            <v>EnerGreen</v>
          </cell>
          <cell r="D95" t="str">
            <v>ACIPBIO[ALLC]_MWS2</v>
          </cell>
          <cell r="E95">
            <v>117.44</v>
          </cell>
          <cell r="F95">
            <v>116.97</v>
          </cell>
          <cell r="G95">
            <v>130.32</v>
          </cell>
          <cell r="H95">
            <v>156.82</v>
          </cell>
          <cell r="I95">
            <v>156.16</v>
          </cell>
          <cell r="J95">
            <v>162.30000000000001</v>
          </cell>
          <cell r="K95">
            <v>199.23</v>
          </cell>
          <cell r="L95">
            <v>195.51</v>
          </cell>
          <cell r="M95">
            <v>192.02</v>
          </cell>
          <cell r="N95">
            <v>196.28</v>
          </cell>
          <cell r="O95">
            <v>263.76</v>
          </cell>
          <cell r="P95">
            <v>255.59</v>
          </cell>
          <cell r="Q95">
            <v>285.39</v>
          </cell>
          <cell r="R95">
            <v>302.69</v>
          </cell>
          <cell r="S95">
            <v>254.87</v>
          </cell>
          <cell r="T95">
            <v>264.95999999999998</v>
          </cell>
          <cell r="U95">
            <v>263.88</v>
          </cell>
          <cell r="V95">
            <v>280.22000000000003</v>
          </cell>
          <cell r="W95">
            <v>259.31</v>
          </cell>
          <cell r="X95">
            <v>297.66000000000003</v>
          </cell>
          <cell r="Y95">
            <v>332.96</v>
          </cell>
          <cell r="Z95">
            <v>364.06</v>
          </cell>
          <cell r="AA95">
            <v>363.01</v>
          </cell>
          <cell r="AB95">
            <v>379.22</v>
          </cell>
          <cell r="AC95">
            <v>385.25</v>
          </cell>
          <cell r="AD95">
            <v>378.84</v>
          </cell>
          <cell r="AE95">
            <v>408.18</v>
          </cell>
          <cell r="AF95">
            <v>449.84</v>
          </cell>
          <cell r="AG95">
            <v>497.04</v>
          </cell>
          <cell r="AH95">
            <v>546.07000000000005</v>
          </cell>
          <cell r="AI95">
            <v>564.61</v>
          </cell>
          <cell r="AJ95">
            <v>584.29999999999995</v>
          </cell>
          <cell r="AK95">
            <v>602.13</v>
          </cell>
          <cell r="AL95">
            <v>621.30999999999995</v>
          </cell>
          <cell r="AM95">
            <v>638.49</v>
          </cell>
          <cell r="AN95">
            <v>655</v>
          </cell>
          <cell r="AO95">
            <v>673.15</v>
          </cell>
          <cell r="AP95">
            <v>696.33</v>
          </cell>
          <cell r="AQ95">
            <v>725.11</v>
          </cell>
          <cell r="AR95">
            <v>763.21</v>
          </cell>
          <cell r="AS95">
            <v>824.24</v>
          </cell>
          <cell r="AT95">
            <v>884.94</v>
          </cell>
          <cell r="AU95">
            <v>946.85</v>
          </cell>
          <cell r="AV95">
            <v>1065.1600000000001</v>
          </cell>
          <cell r="AW95">
            <v>1223.45</v>
          </cell>
          <cell r="AX95">
            <v>1426.49</v>
          </cell>
          <cell r="AY95">
            <v>1683.03</v>
          </cell>
          <cell r="AZ95">
            <v>1980.58</v>
          </cell>
          <cell r="BA95">
            <v>2367.9</v>
          </cell>
          <cell r="BB95">
            <v>2748.56</v>
          </cell>
          <cell r="BC95">
            <v>3147.33</v>
          </cell>
        </row>
        <row r="96">
          <cell r="A96" t="str">
            <v>ACIPHYT[ALLC]</v>
          </cell>
          <cell r="B96" t="str">
            <v>MW</v>
          </cell>
          <cell r="C96" t="str">
            <v>EnerBase</v>
          </cell>
          <cell r="D96" t="str">
            <v>ACIPHYT[ALLC]_MWS3</v>
          </cell>
          <cell r="E96">
            <v>8925</v>
          </cell>
          <cell r="F96">
            <v>8925</v>
          </cell>
          <cell r="G96">
            <v>9586</v>
          </cell>
          <cell r="H96">
            <v>9628</v>
          </cell>
          <cell r="I96">
            <v>9699</v>
          </cell>
          <cell r="J96">
            <v>9979.02</v>
          </cell>
          <cell r="K96">
            <v>10009.02</v>
          </cell>
          <cell r="L96">
            <v>10225.57</v>
          </cell>
          <cell r="M96">
            <v>10233.370000000001</v>
          </cell>
          <cell r="N96">
            <v>10603.79</v>
          </cell>
          <cell r="O96">
            <v>10603.79</v>
          </cell>
          <cell r="P96">
            <v>11134.99</v>
          </cell>
          <cell r="Q96">
            <v>11175.29</v>
          </cell>
          <cell r="R96">
            <v>11176.29</v>
          </cell>
          <cell r="S96">
            <v>11176.29</v>
          </cell>
          <cell r="T96">
            <v>11178.04</v>
          </cell>
          <cell r="U96">
            <v>11239.94</v>
          </cell>
          <cell r="V96">
            <v>11242.84</v>
          </cell>
          <cell r="W96">
            <v>11288.34</v>
          </cell>
          <cell r="X96">
            <v>11310.34</v>
          </cell>
          <cell r="Y96">
            <v>11343.94</v>
          </cell>
          <cell r="Z96">
            <v>11345.44</v>
          </cell>
          <cell r="AA96">
            <v>11358.74</v>
          </cell>
          <cell r="AB96">
            <v>11358.74</v>
          </cell>
          <cell r="AC96">
            <v>13343.53</v>
          </cell>
          <cell r="AD96">
            <v>13881.63</v>
          </cell>
          <cell r="AE96">
            <v>14483.38</v>
          </cell>
          <cell r="AF96">
            <v>14976.87</v>
          </cell>
          <cell r="AG96">
            <v>15402.48</v>
          </cell>
          <cell r="AH96">
            <v>15882.43</v>
          </cell>
          <cell r="AI96">
            <v>16363.73</v>
          </cell>
          <cell r="AJ96">
            <v>16871.37</v>
          </cell>
          <cell r="AK96">
            <v>17367.53</v>
          </cell>
          <cell r="AL96">
            <v>17842.7</v>
          </cell>
          <cell r="AM96">
            <v>18279.89</v>
          </cell>
          <cell r="AN96">
            <v>18662.78</v>
          </cell>
          <cell r="AO96">
            <v>18991.68</v>
          </cell>
          <cell r="AP96">
            <v>19262.330000000002</v>
          </cell>
          <cell r="AQ96">
            <v>19469</v>
          </cell>
          <cell r="AR96">
            <v>19608.29</v>
          </cell>
          <cell r="AS96">
            <v>19676.04</v>
          </cell>
          <cell r="AT96">
            <v>20299.080000000002</v>
          </cell>
          <cell r="AU96">
            <v>20946.27</v>
          </cell>
          <cell r="AV96">
            <v>21619.95</v>
          </cell>
          <cell r="AW96">
            <v>22323.41</v>
          </cell>
          <cell r="AX96">
            <v>23060.33</v>
          </cell>
          <cell r="AY96">
            <v>23825.27</v>
          </cell>
          <cell r="AZ96">
            <v>24617.66</v>
          </cell>
          <cell r="BA96">
            <v>25438.06</v>
          </cell>
          <cell r="BB96">
            <v>26285.86</v>
          </cell>
          <cell r="BC96">
            <v>27161.01</v>
          </cell>
        </row>
        <row r="97">
          <cell r="A97" t="str">
            <v>ACIPHYT[ALLC]</v>
          </cell>
          <cell r="B97" t="str">
            <v>MW</v>
          </cell>
          <cell r="C97" t="str">
            <v>EnerBlue</v>
          </cell>
          <cell r="D97" t="str">
            <v>ACIPHYT[ALLC]_MWS1</v>
          </cell>
          <cell r="E97">
            <v>8925</v>
          </cell>
          <cell r="F97">
            <v>8925</v>
          </cell>
          <cell r="G97">
            <v>9586</v>
          </cell>
          <cell r="H97">
            <v>9628</v>
          </cell>
          <cell r="I97">
            <v>9699</v>
          </cell>
          <cell r="J97">
            <v>9979.02</v>
          </cell>
          <cell r="K97">
            <v>10009.02</v>
          </cell>
          <cell r="L97">
            <v>10225.57</v>
          </cell>
          <cell r="M97">
            <v>10233.370000000001</v>
          </cell>
          <cell r="N97">
            <v>10603.79</v>
          </cell>
          <cell r="O97">
            <v>10603.79</v>
          </cell>
          <cell r="P97">
            <v>11134.99</v>
          </cell>
          <cell r="Q97">
            <v>11175.29</v>
          </cell>
          <cell r="R97">
            <v>11176.29</v>
          </cell>
          <cell r="S97">
            <v>11176.29</v>
          </cell>
          <cell r="T97">
            <v>11178.04</v>
          </cell>
          <cell r="U97">
            <v>11239.94</v>
          </cell>
          <cell r="V97">
            <v>11242.84</v>
          </cell>
          <cell r="W97">
            <v>11288.34</v>
          </cell>
          <cell r="X97">
            <v>11310.34</v>
          </cell>
          <cell r="Y97">
            <v>11343.94</v>
          </cell>
          <cell r="Z97">
            <v>11345.44</v>
          </cell>
          <cell r="AA97">
            <v>11358.74</v>
          </cell>
          <cell r="AB97">
            <v>11358.74</v>
          </cell>
          <cell r="AC97">
            <v>13343.53</v>
          </cell>
          <cell r="AD97">
            <v>13861.04</v>
          </cell>
          <cell r="AE97">
            <v>14512.97</v>
          </cell>
          <cell r="AF97">
            <v>15099.14</v>
          </cell>
          <cell r="AG97">
            <v>15662.47</v>
          </cell>
          <cell r="AH97">
            <v>16353.12</v>
          </cell>
          <cell r="AI97">
            <v>17007.11</v>
          </cell>
          <cell r="AJ97">
            <v>17695.43</v>
          </cell>
          <cell r="AK97">
            <v>18377.98</v>
          </cell>
          <cell r="AL97">
            <v>19025.25</v>
          </cell>
          <cell r="AM97">
            <v>19623.150000000001</v>
          </cell>
          <cell r="AN97">
            <v>20142.66</v>
          </cell>
          <cell r="AO97">
            <v>20582.73</v>
          </cell>
          <cell r="AP97">
            <v>20959.77</v>
          </cell>
          <cell r="AQ97">
            <v>21266.71</v>
          </cell>
          <cell r="AR97">
            <v>21500.23</v>
          </cell>
          <cell r="AS97">
            <v>21654.29</v>
          </cell>
          <cell r="AT97">
            <v>22423.8</v>
          </cell>
          <cell r="AU97">
            <v>23218.71</v>
          </cell>
          <cell r="AV97">
            <v>24039.45</v>
          </cell>
          <cell r="AW97">
            <v>24886.1</v>
          </cell>
          <cell r="AX97">
            <v>25759.37</v>
          </cell>
          <cell r="AY97">
            <v>26659.77</v>
          </cell>
          <cell r="AZ97">
            <v>27588.29</v>
          </cell>
          <cell r="BA97">
            <v>28548.58</v>
          </cell>
          <cell r="BB97">
            <v>29537.75</v>
          </cell>
          <cell r="BC97">
            <v>30548.83</v>
          </cell>
        </row>
        <row r="98">
          <cell r="A98" t="str">
            <v>ACIPHYT[ALLC]</v>
          </cell>
          <cell r="B98" t="str">
            <v>MW</v>
          </cell>
          <cell r="C98" t="str">
            <v>EnerGreen</v>
          </cell>
          <cell r="D98" t="str">
            <v>ACIPHYT[ALLC]_MWS2</v>
          </cell>
          <cell r="E98">
            <v>8925</v>
          </cell>
          <cell r="F98">
            <v>8925</v>
          </cell>
          <cell r="G98">
            <v>9586</v>
          </cell>
          <cell r="H98">
            <v>9628</v>
          </cell>
          <cell r="I98">
            <v>9699</v>
          </cell>
          <cell r="J98">
            <v>9979.02</v>
          </cell>
          <cell r="K98">
            <v>10009.02</v>
          </cell>
          <cell r="L98">
            <v>10225.57</v>
          </cell>
          <cell r="M98">
            <v>10233.370000000001</v>
          </cell>
          <cell r="N98">
            <v>10603.79</v>
          </cell>
          <cell r="O98">
            <v>10603.79</v>
          </cell>
          <cell r="P98">
            <v>11134.99</v>
          </cell>
          <cell r="Q98">
            <v>11175.29</v>
          </cell>
          <cell r="R98">
            <v>11176.29</v>
          </cell>
          <cell r="S98">
            <v>11176.29</v>
          </cell>
          <cell r="T98">
            <v>11178.04</v>
          </cell>
          <cell r="U98">
            <v>11239.94</v>
          </cell>
          <cell r="V98">
            <v>11242.84</v>
          </cell>
          <cell r="W98">
            <v>11288.34</v>
          </cell>
          <cell r="X98">
            <v>11310.34</v>
          </cell>
          <cell r="Y98">
            <v>11343.94</v>
          </cell>
          <cell r="Z98">
            <v>11345.44</v>
          </cell>
          <cell r="AA98">
            <v>11358.74</v>
          </cell>
          <cell r="AB98">
            <v>11358.74</v>
          </cell>
          <cell r="AC98">
            <v>13343.53</v>
          </cell>
          <cell r="AD98">
            <v>13861.6</v>
          </cell>
          <cell r="AE98">
            <v>14630.65</v>
          </cell>
          <cell r="AF98">
            <v>15396.93</v>
          </cell>
          <cell r="AG98">
            <v>16199.52</v>
          </cell>
          <cell r="AH98">
            <v>17189.54</v>
          </cell>
          <cell r="AI98">
            <v>18043.52</v>
          </cell>
          <cell r="AJ98">
            <v>18891</v>
          </cell>
          <cell r="AK98">
            <v>19741.29</v>
          </cell>
          <cell r="AL98">
            <v>20566.740000000002</v>
          </cell>
          <cell r="AM98">
            <v>21370.639999999999</v>
          </cell>
          <cell r="AN98">
            <v>22144.48</v>
          </cell>
          <cell r="AO98">
            <v>22900.06</v>
          </cell>
          <cell r="AP98">
            <v>23676.73</v>
          </cell>
          <cell r="AQ98">
            <v>24476.79</v>
          </cell>
          <cell r="AR98">
            <v>25301.31</v>
          </cell>
          <cell r="AS98">
            <v>26151.64</v>
          </cell>
          <cell r="AT98">
            <v>27031.13</v>
          </cell>
          <cell r="AU98">
            <v>27946.21</v>
          </cell>
          <cell r="AV98">
            <v>28900.639999999999</v>
          </cell>
          <cell r="AW98">
            <v>29848.3</v>
          </cell>
          <cell r="AX98">
            <v>30736.47</v>
          </cell>
          <cell r="AY98">
            <v>31513.8</v>
          </cell>
          <cell r="AZ98">
            <v>32167.03</v>
          </cell>
          <cell r="BA98">
            <v>32733.63</v>
          </cell>
          <cell r="BB98">
            <v>33287</v>
          </cell>
          <cell r="BC98">
            <v>33903.65</v>
          </cell>
        </row>
        <row r="99">
          <cell r="A99" t="str">
            <v>ACIPSOL[ALLC]</v>
          </cell>
          <cell r="B99" t="str">
            <v>MW</v>
          </cell>
          <cell r="C99" t="str">
            <v>EnerBase</v>
          </cell>
          <cell r="D99" t="str">
            <v>ACIPSOL[ALLC]_MWS3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0.18</v>
          </cell>
          <cell r="O99">
            <v>0.2</v>
          </cell>
          <cell r="P99">
            <v>1.51</v>
          </cell>
          <cell r="Q99">
            <v>6.2</v>
          </cell>
          <cell r="R99">
            <v>8.1999999999999993</v>
          </cell>
          <cell r="S99">
            <v>8.41</v>
          </cell>
          <cell r="T99">
            <v>8.1999999999999993</v>
          </cell>
          <cell r="U99">
            <v>8.1999999999999993</v>
          </cell>
          <cell r="V99">
            <v>8.23</v>
          </cell>
          <cell r="W99">
            <v>190.63</v>
          </cell>
          <cell r="X99">
            <v>439.23</v>
          </cell>
          <cell r="Y99">
            <v>758.96</v>
          </cell>
          <cell r="Z99">
            <v>1060.23</v>
          </cell>
          <cell r="AA99">
            <v>1296.6600000000001</v>
          </cell>
          <cell r="AB99">
            <v>1454.15</v>
          </cell>
          <cell r="AC99">
            <v>1629.07</v>
          </cell>
          <cell r="AD99">
            <v>1767.99</v>
          </cell>
          <cell r="AE99">
            <v>1956.35</v>
          </cell>
          <cell r="AF99">
            <v>2158.7199999999998</v>
          </cell>
          <cell r="AG99">
            <v>2384.0700000000002</v>
          </cell>
          <cell r="AH99">
            <v>2670.74</v>
          </cell>
          <cell r="AI99">
            <v>3011.43</v>
          </cell>
          <cell r="AJ99">
            <v>3346.39</v>
          </cell>
          <cell r="AK99">
            <v>3674.9</v>
          </cell>
          <cell r="AL99">
            <v>3985.05</v>
          </cell>
          <cell r="AM99">
            <v>4265.71</v>
          </cell>
          <cell r="AN99">
            <v>4494.6000000000004</v>
          </cell>
          <cell r="AO99">
            <v>4707.62</v>
          </cell>
          <cell r="AP99">
            <v>4914.93</v>
          </cell>
          <cell r="AQ99">
            <v>5110.18</v>
          </cell>
          <cell r="AR99">
            <v>5278.7</v>
          </cell>
          <cell r="AS99">
            <v>5407.6</v>
          </cell>
          <cell r="AT99">
            <v>5535.09</v>
          </cell>
          <cell r="AU99">
            <v>5653.72</v>
          </cell>
          <cell r="AV99">
            <v>5770.18</v>
          </cell>
          <cell r="AW99">
            <v>5888.44</v>
          </cell>
          <cell r="AX99">
            <v>6012.92</v>
          </cell>
          <cell r="AY99">
            <v>6146.27</v>
          </cell>
          <cell r="AZ99">
            <v>6289.02</v>
          </cell>
          <cell r="BA99">
            <v>6443.48</v>
          </cell>
          <cell r="BB99">
            <v>6604.54</v>
          </cell>
          <cell r="BC99">
            <v>6772.48</v>
          </cell>
        </row>
        <row r="100">
          <cell r="A100" t="str">
            <v>ACIPSOL[ALLC]</v>
          </cell>
          <cell r="B100" t="str">
            <v>MW</v>
          </cell>
          <cell r="C100" t="str">
            <v>EnerBlue</v>
          </cell>
          <cell r="D100" t="str">
            <v>ACIPSOL[ALLC]_MWS1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0.18</v>
          </cell>
          <cell r="O100">
            <v>0.2</v>
          </cell>
          <cell r="P100">
            <v>1.51</v>
          </cell>
          <cell r="Q100">
            <v>6.2</v>
          </cell>
          <cell r="R100">
            <v>8.1999999999999993</v>
          </cell>
          <cell r="S100">
            <v>8.41</v>
          </cell>
          <cell r="T100">
            <v>8.1999999999999993</v>
          </cell>
          <cell r="U100">
            <v>8.1999999999999993</v>
          </cell>
          <cell r="V100">
            <v>8.23</v>
          </cell>
          <cell r="W100">
            <v>190.63</v>
          </cell>
          <cell r="X100">
            <v>439.23</v>
          </cell>
          <cell r="Y100">
            <v>758.96</v>
          </cell>
          <cell r="Z100">
            <v>1060.23</v>
          </cell>
          <cell r="AA100">
            <v>1296.6600000000001</v>
          </cell>
          <cell r="AB100">
            <v>1454.15</v>
          </cell>
          <cell r="AC100">
            <v>1594.86</v>
          </cell>
          <cell r="AD100">
            <v>1793.98</v>
          </cell>
          <cell r="AE100">
            <v>2060.2800000000002</v>
          </cell>
          <cell r="AF100">
            <v>2348.6799999999998</v>
          </cell>
          <cell r="AG100">
            <v>2696.7</v>
          </cell>
          <cell r="AH100">
            <v>3212.75</v>
          </cell>
          <cell r="AI100">
            <v>4071.09</v>
          </cell>
          <cell r="AJ100">
            <v>5103.66</v>
          </cell>
          <cell r="AK100">
            <v>6290.06</v>
          </cell>
          <cell r="AL100">
            <v>7554.02</v>
          </cell>
          <cell r="AM100">
            <v>8816.7999999999993</v>
          </cell>
          <cell r="AN100">
            <v>9997.1299999999992</v>
          </cell>
          <cell r="AO100">
            <v>11219.51</v>
          </cell>
          <cell r="AP100">
            <v>12480.97</v>
          </cell>
          <cell r="AQ100">
            <v>13754.45</v>
          </cell>
          <cell r="AR100">
            <v>14986.62</v>
          </cell>
          <cell r="AS100">
            <v>16132.34</v>
          </cell>
          <cell r="AT100">
            <v>17252.22</v>
          </cell>
          <cell r="AU100">
            <v>18290.95</v>
          </cell>
          <cell r="AV100">
            <v>19250.62</v>
          </cell>
          <cell r="AW100">
            <v>20132.16</v>
          </cell>
          <cell r="AX100">
            <v>20969.62</v>
          </cell>
          <cell r="AY100">
            <v>21763.09</v>
          </cell>
          <cell r="AZ100">
            <v>22509.91</v>
          </cell>
          <cell r="BA100">
            <v>23493.01</v>
          </cell>
          <cell r="BB100">
            <v>24665.21</v>
          </cell>
          <cell r="BC100">
            <v>26036.41</v>
          </cell>
        </row>
        <row r="101">
          <cell r="A101" t="str">
            <v>ACIPSOL[ALLC]</v>
          </cell>
          <cell r="B101" t="str">
            <v>MW</v>
          </cell>
          <cell r="C101" t="str">
            <v>EnerGreen</v>
          </cell>
          <cell r="D101" t="str">
            <v>ACIPSOL[ALLC]_MWS2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0.18</v>
          </cell>
          <cell r="O101">
            <v>0.2</v>
          </cell>
          <cell r="P101">
            <v>1.51</v>
          </cell>
          <cell r="Q101">
            <v>6.2</v>
          </cell>
          <cell r="R101">
            <v>8.1999999999999993</v>
          </cell>
          <cell r="S101">
            <v>8.41</v>
          </cell>
          <cell r="T101">
            <v>8.1999999999999993</v>
          </cell>
          <cell r="U101">
            <v>8.1999999999999993</v>
          </cell>
          <cell r="V101">
            <v>8.23</v>
          </cell>
          <cell r="W101">
            <v>190.63</v>
          </cell>
          <cell r="X101">
            <v>439.23</v>
          </cell>
          <cell r="Y101">
            <v>758.96</v>
          </cell>
          <cell r="Z101">
            <v>1060.23</v>
          </cell>
          <cell r="AA101">
            <v>1296.6600000000001</v>
          </cell>
          <cell r="AB101">
            <v>1454.15</v>
          </cell>
          <cell r="AC101">
            <v>1621.81</v>
          </cell>
          <cell r="AD101">
            <v>1879.19</v>
          </cell>
          <cell r="AE101">
            <v>2488.46</v>
          </cell>
          <cell r="AF101">
            <v>3337.51</v>
          </cell>
          <cell r="AG101">
            <v>4418.1000000000004</v>
          </cell>
          <cell r="AH101">
            <v>5805.58</v>
          </cell>
          <cell r="AI101">
            <v>7394.95</v>
          </cell>
          <cell r="AJ101">
            <v>9193</v>
          </cell>
          <cell r="AK101">
            <v>11158.14</v>
          </cell>
          <cell r="AL101">
            <v>13148.62</v>
          </cell>
          <cell r="AM101">
            <v>14969.97</v>
          </cell>
          <cell r="AN101">
            <v>16444.53</v>
          </cell>
          <cell r="AO101">
            <v>17978.259999999998</v>
          </cell>
          <cell r="AP101">
            <v>19572.830000000002</v>
          </cell>
          <cell r="AQ101">
            <v>21188.639999999999</v>
          </cell>
          <cell r="AR101">
            <v>22811.8</v>
          </cell>
          <cell r="AS101">
            <v>24569.77</v>
          </cell>
          <cell r="AT101">
            <v>26188.94</v>
          </cell>
          <cell r="AU101">
            <v>27665.15</v>
          </cell>
          <cell r="AV101">
            <v>29893.89</v>
          </cell>
          <cell r="AW101">
            <v>32572.86</v>
          </cell>
          <cell r="AX101">
            <v>35564.61</v>
          </cell>
          <cell r="AY101">
            <v>38872.61</v>
          </cell>
          <cell r="AZ101">
            <v>42417.27</v>
          </cell>
          <cell r="BA101">
            <v>46008.43</v>
          </cell>
          <cell r="BB101">
            <v>48846.39</v>
          </cell>
          <cell r="BC101">
            <v>51226.91</v>
          </cell>
        </row>
        <row r="102">
          <cell r="A102" t="str">
            <v>ACIPWIN[ALLC]</v>
          </cell>
          <cell r="B102" t="str">
            <v>MW</v>
          </cell>
          <cell r="C102" t="str">
            <v>EnerBase</v>
          </cell>
          <cell r="D102" t="str">
            <v>ACIPWIN[ALLC]_MWS3</v>
          </cell>
          <cell r="E102">
            <v>9.5</v>
          </cell>
          <cell r="F102">
            <v>13.04</v>
          </cell>
          <cell r="G102">
            <v>19.059999999999999</v>
          </cell>
          <cell r="H102">
            <v>20.11</v>
          </cell>
          <cell r="I102">
            <v>18.38</v>
          </cell>
          <cell r="J102">
            <v>18.82</v>
          </cell>
          <cell r="K102">
            <v>17.38</v>
          </cell>
          <cell r="L102">
            <v>14.89</v>
          </cell>
          <cell r="M102">
            <v>10.050000000000001</v>
          </cell>
          <cell r="N102">
            <v>8.5399999999999991</v>
          </cell>
          <cell r="O102">
            <v>4.4400000000000004</v>
          </cell>
          <cell r="P102">
            <v>6.55</v>
          </cell>
          <cell r="Q102">
            <v>109.15</v>
          </cell>
          <cell r="R102">
            <v>152.94999999999999</v>
          </cell>
          <cell r="S102">
            <v>187.35</v>
          </cell>
          <cell r="T102">
            <v>187.4</v>
          </cell>
          <cell r="U102">
            <v>187.35</v>
          </cell>
          <cell r="V102">
            <v>226.65</v>
          </cell>
          <cell r="W102">
            <v>750.25</v>
          </cell>
          <cell r="X102">
            <v>1608.55</v>
          </cell>
          <cell r="Y102">
            <v>2623.09</v>
          </cell>
          <cell r="Z102">
            <v>3291.31</v>
          </cell>
          <cell r="AA102">
            <v>3309.31</v>
          </cell>
          <cell r="AB102">
            <v>3705.42</v>
          </cell>
          <cell r="AC102">
            <v>3810.24</v>
          </cell>
          <cell r="AD102">
            <v>3832.48</v>
          </cell>
          <cell r="AE102">
            <v>3891.44</v>
          </cell>
          <cell r="AF102">
            <v>3979.19</v>
          </cell>
          <cell r="AG102">
            <v>4097.76</v>
          </cell>
          <cell r="AH102">
            <v>4244.93</v>
          </cell>
          <cell r="AI102">
            <v>4391.7</v>
          </cell>
          <cell r="AJ102">
            <v>4486.75</v>
          </cell>
          <cell r="AK102">
            <v>4523.95</v>
          </cell>
          <cell r="AL102">
            <v>4534.82</v>
          </cell>
          <cell r="AM102">
            <v>4574.51</v>
          </cell>
          <cell r="AN102">
            <v>4614.21</v>
          </cell>
          <cell r="AO102">
            <v>4668.91</v>
          </cell>
          <cell r="AP102">
            <v>4745.75</v>
          </cell>
          <cell r="AQ102">
            <v>4841.59</v>
          </cell>
          <cell r="AR102">
            <v>4954.33</v>
          </cell>
          <cell r="AS102">
            <v>5079.17</v>
          </cell>
          <cell r="AT102">
            <v>5206.4399999999996</v>
          </cell>
          <cell r="AU102">
            <v>5332.96</v>
          </cell>
          <cell r="AV102">
            <v>5462.33</v>
          </cell>
          <cell r="AW102">
            <v>5597.1</v>
          </cell>
          <cell r="AX102">
            <v>5729.68</v>
          </cell>
          <cell r="AY102">
            <v>5846.85</v>
          </cell>
          <cell r="AZ102">
            <v>5956.54</v>
          </cell>
          <cell r="BA102">
            <v>6056.55</v>
          </cell>
          <cell r="BB102">
            <v>6179.37</v>
          </cell>
          <cell r="BC102">
            <v>6347.3</v>
          </cell>
        </row>
        <row r="103">
          <cell r="A103" t="str">
            <v>ACIPWIN[ALLC]</v>
          </cell>
          <cell r="B103" t="str">
            <v>MW</v>
          </cell>
          <cell r="C103" t="str">
            <v>EnerBlue</v>
          </cell>
          <cell r="D103" t="str">
            <v>ACIPWIN[ALLC]_MWS1</v>
          </cell>
          <cell r="E103">
            <v>9.5</v>
          </cell>
          <cell r="F103">
            <v>13.04</v>
          </cell>
          <cell r="G103">
            <v>19.059999999999999</v>
          </cell>
          <cell r="H103">
            <v>20.11</v>
          </cell>
          <cell r="I103">
            <v>18.38</v>
          </cell>
          <cell r="J103">
            <v>18.82</v>
          </cell>
          <cell r="K103">
            <v>17.38</v>
          </cell>
          <cell r="L103">
            <v>14.89</v>
          </cell>
          <cell r="M103">
            <v>10.050000000000001</v>
          </cell>
          <cell r="N103">
            <v>8.5399999999999991</v>
          </cell>
          <cell r="O103">
            <v>4.4400000000000004</v>
          </cell>
          <cell r="P103">
            <v>6.55</v>
          </cell>
          <cell r="Q103">
            <v>109.15</v>
          </cell>
          <cell r="R103">
            <v>152.94999999999999</v>
          </cell>
          <cell r="S103">
            <v>187.35</v>
          </cell>
          <cell r="T103">
            <v>187.4</v>
          </cell>
          <cell r="U103">
            <v>187.35</v>
          </cell>
          <cell r="V103">
            <v>226.65</v>
          </cell>
          <cell r="W103">
            <v>750.25</v>
          </cell>
          <cell r="X103">
            <v>1608.55</v>
          </cell>
          <cell r="Y103">
            <v>2623.09</v>
          </cell>
          <cell r="Z103">
            <v>3291.31</v>
          </cell>
          <cell r="AA103">
            <v>3309.31</v>
          </cell>
          <cell r="AB103">
            <v>3705.42</v>
          </cell>
          <cell r="AC103">
            <v>3722.62</v>
          </cell>
          <cell r="AD103">
            <v>3718.55</v>
          </cell>
          <cell r="AE103">
            <v>3745.58</v>
          </cell>
          <cell r="AF103">
            <v>3810.03</v>
          </cell>
          <cell r="AG103">
            <v>3928.56</v>
          </cell>
          <cell r="AH103">
            <v>4110.83</v>
          </cell>
          <cell r="AI103">
            <v>4599.72</v>
          </cell>
          <cell r="AJ103">
            <v>5089.3599999999997</v>
          </cell>
          <cell r="AK103">
            <v>5570.84</v>
          </cell>
          <cell r="AL103">
            <v>6053.67</v>
          </cell>
          <cell r="AM103">
            <v>6606.82</v>
          </cell>
          <cell r="AN103">
            <v>7212.15</v>
          </cell>
          <cell r="AO103">
            <v>7833.18</v>
          </cell>
          <cell r="AP103">
            <v>8469.27</v>
          </cell>
          <cell r="AQ103">
            <v>9119.9</v>
          </cell>
          <cell r="AR103">
            <v>9790.0300000000007</v>
          </cell>
          <cell r="AS103">
            <v>10470.4</v>
          </cell>
          <cell r="AT103">
            <v>11147.83</v>
          </cell>
          <cell r="AU103">
            <v>11771.93</v>
          </cell>
          <cell r="AV103">
            <v>12355.54</v>
          </cell>
          <cell r="AW103">
            <v>12891.43</v>
          </cell>
          <cell r="AX103">
            <v>13374.26</v>
          </cell>
          <cell r="AY103">
            <v>13792.6</v>
          </cell>
          <cell r="AZ103">
            <v>14146.74</v>
          </cell>
          <cell r="BA103">
            <v>14975.09</v>
          </cell>
          <cell r="BB103">
            <v>16194.09</v>
          </cell>
          <cell r="BC103">
            <v>17853.75</v>
          </cell>
        </row>
        <row r="104">
          <cell r="A104" t="str">
            <v>ACIPWIN[ALLC]</v>
          </cell>
          <cell r="B104" t="str">
            <v>MW</v>
          </cell>
          <cell r="C104" t="str">
            <v>EnerGreen</v>
          </cell>
          <cell r="D104" t="str">
            <v>ACIPWIN[ALLC]_MWS2</v>
          </cell>
          <cell r="E104">
            <v>9.5</v>
          </cell>
          <cell r="F104">
            <v>13.04</v>
          </cell>
          <cell r="G104">
            <v>19.059999999999999</v>
          </cell>
          <cell r="H104">
            <v>20.11</v>
          </cell>
          <cell r="I104">
            <v>18.38</v>
          </cell>
          <cell r="J104">
            <v>18.82</v>
          </cell>
          <cell r="K104">
            <v>17.38</v>
          </cell>
          <cell r="L104">
            <v>14.89</v>
          </cell>
          <cell r="M104">
            <v>10.050000000000001</v>
          </cell>
          <cell r="N104">
            <v>8.5399999999999991</v>
          </cell>
          <cell r="O104">
            <v>4.4400000000000004</v>
          </cell>
          <cell r="P104">
            <v>6.55</v>
          </cell>
          <cell r="Q104">
            <v>109.15</v>
          </cell>
          <cell r="R104">
            <v>152.94999999999999</v>
          </cell>
          <cell r="S104">
            <v>187.35</v>
          </cell>
          <cell r="T104">
            <v>187.4</v>
          </cell>
          <cell r="U104">
            <v>187.35</v>
          </cell>
          <cell r="V104">
            <v>226.65</v>
          </cell>
          <cell r="W104">
            <v>750.25</v>
          </cell>
          <cell r="X104">
            <v>1608.55</v>
          </cell>
          <cell r="Y104">
            <v>2623.09</v>
          </cell>
          <cell r="Z104">
            <v>3291.31</v>
          </cell>
          <cell r="AA104">
            <v>3309.31</v>
          </cell>
          <cell r="AB104">
            <v>3705.42</v>
          </cell>
          <cell r="AC104">
            <v>3793.21</v>
          </cell>
          <cell r="AD104">
            <v>3808.34</v>
          </cell>
          <cell r="AE104">
            <v>4148.58</v>
          </cell>
          <cell r="AF104">
            <v>4744.8599999999997</v>
          </cell>
          <cell r="AG104">
            <v>5555.83</v>
          </cell>
          <cell r="AH104">
            <v>6489.33</v>
          </cell>
          <cell r="AI104">
            <v>7737.73</v>
          </cell>
          <cell r="AJ104">
            <v>8913.74</v>
          </cell>
          <cell r="AK104">
            <v>10025.120000000001</v>
          </cell>
          <cell r="AL104">
            <v>11122.71</v>
          </cell>
          <cell r="AM104">
            <v>12303.33</v>
          </cell>
          <cell r="AN104">
            <v>13601.92</v>
          </cell>
          <cell r="AO104">
            <v>14798.94</v>
          </cell>
          <cell r="AP104">
            <v>15878.4</v>
          </cell>
          <cell r="AQ104">
            <v>16793.990000000002</v>
          </cell>
          <cell r="AR104">
            <v>17486.63</v>
          </cell>
          <cell r="AS104">
            <v>17831.34</v>
          </cell>
          <cell r="AT104">
            <v>18111.32</v>
          </cell>
          <cell r="AU104">
            <v>18298.310000000001</v>
          </cell>
          <cell r="AV104">
            <v>19225.919999999998</v>
          </cell>
          <cell r="AW104">
            <v>20565.740000000002</v>
          </cell>
          <cell r="AX104">
            <v>22182.94</v>
          </cell>
          <cell r="AY104">
            <v>24067.91</v>
          </cell>
          <cell r="AZ104">
            <v>25938.54</v>
          </cell>
          <cell r="BA104">
            <v>27334.57</v>
          </cell>
          <cell r="BB104">
            <v>28288.1</v>
          </cell>
          <cell r="BC104">
            <v>28948.44</v>
          </cell>
        </row>
        <row r="105">
          <cell r="A105" t="str">
            <v>ACIPCOAL[ALLC]</v>
          </cell>
          <cell r="B105" t="str">
            <v>MW</v>
          </cell>
          <cell r="C105" t="str">
            <v>EnerBase</v>
          </cell>
          <cell r="D105" t="str">
            <v>ACIPCOAL[ALLC]_MWS3</v>
          </cell>
          <cell r="E105">
            <v>721.4</v>
          </cell>
          <cell r="F105">
            <v>721.62</v>
          </cell>
          <cell r="G105">
            <v>707.73</v>
          </cell>
          <cell r="H105">
            <v>800.86</v>
          </cell>
          <cell r="I105">
            <v>801.73</v>
          </cell>
          <cell r="J105">
            <v>795.53</v>
          </cell>
          <cell r="K105">
            <v>870.1</v>
          </cell>
          <cell r="L105">
            <v>1043.72</v>
          </cell>
          <cell r="M105">
            <v>1067.7</v>
          </cell>
          <cell r="N105">
            <v>1069.6400000000001</v>
          </cell>
          <cell r="O105">
            <v>1052.8399999999999</v>
          </cell>
          <cell r="P105">
            <v>1068.96</v>
          </cell>
          <cell r="Q105">
            <v>1072.2</v>
          </cell>
          <cell r="R105">
            <v>1126.78</v>
          </cell>
          <cell r="S105">
            <v>1373.57</v>
          </cell>
          <cell r="T105">
            <v>976.21</v>
          </cell>
          <cell r="U105">
            <v>946.21</v>
          </cell>
          <cell r="V105">
            <v>945.21</v>
          </cell>
          <cell r="W105">
            <v>965.95</v>
          </cell>
          <cell r="X105">
            <v>930.98</v>
          </cell>
          <cell r="Y105">
            <v>1020.67</v>
          </cell>
          <cell r="Z105">
            <v>1020.67</v>
          </cell>
          <cell r="AA105">
            <v>1213.3699999999999</v>
          </cell>
          <cell r="AB105">
            <v>828.49</v>
          </cell>
          <cell r="AC105">
            <v>811.39</v>
          </cell>
          <cell r="AD105">
            <v>793.78</v>
          </cell>
          <cell r="AE105">
            <v>772.94</v>
          </cell>
          <cell r="AF105">
            <v>744.98</v>
          </cell>
          <cell r="AG105">
            <v>716.23</v>
          </cell>
          <cell r="AH105">
            <v>687.6</v>
          </cell>
          <cell r="AI105">
            <v>659.9</v>
          </cell>
          <cell r="AJ105">
            <v>632.6</v>
          </cell>
          <cell r="AK105">
            <v>604.77</v>
          </cell>
          <cell r="AL105">
            <v>575.33000000000004</v>
          </cell>
          <cell r="AM105">
            <v>536.66999999999996</v>
          </cell>
          <cell r="AN105">
            <v>514.95000000000005</v>
          </cell>
          <cell r="AO105">
            <v>494.84</v>
          </cell>
          <cell r="AP105">
            <v>475.15</v>
          </cell>
          <cell r="AQ105">
            <v>455.03</v>
          </cell>
          <cell r="AR105">
            <v>436.73</v>
          </cell>
          <cell r="AS105">
            <v>415.21</v>
          </cell>
          <cell r="AT105">
            <v>394.1</v>
          </cell>
          <cell r="AU105">
            <v>365.62</v>
          </cell>
          <cell r="AV105">
            <v>353.17</v>
          </cell>
          <cell r="AW105">
            <v>340.68</v>
          </cell>
          <cell r="AX105">
            <v>328.15</v>
          </cell>
          <cell r="AY105">
            <v>315.72000000000003</v>
          </cell>
          <cell r="AZ105">
            <v>303.58999999999997</v>
          </cell>
          <cell r="BA105">
            <v>291.44</v>
          </cell>
          <cell r="BB105">
            <v>279.23</v>
          </cell>
          <cell r="BC105">
            <v>266.92</v>
          </cell>
        </row>
        <row r="106">
          <cell r="A106" t="str">
            <v>ACIPCOAL[ALLC]</v>
          </cell>
          <cell r="B106" t="str">
            <v>MW</v>
          </cell>
          <cell r="C106" t="str">
            <v>EnerBlue</v>
          </cell>
          <cell r="D106" t="str">
            <v>ACIPCOAL[ALLC]_MWS1</v>
          </cell>
          <cell r="E106">
            <v>721.4</v>
          </cell>
          <cell r="F106">
            <v>721.62</v>
          </cell>
          <cell r="G106">
            <v>707.73</v>
          </cell>
          <cell r="H106">
            <v>800.86</v>
          </cell>
          <cell r="I106">
            <v>801.73</v>
          </cell>
          <cell r="J106">
            <v>795.53</v>
          </cell>
          <cell r="K106">
            <v>870.1</v>
          </cell>
          <cell r="L106">
            <v>1043.72</v>
          </cell>
          <cell r="M106">
            <v>1067.7</v>
          </cell>
          <cell r="N106">
            <v>1069.6400000000001</v>
          </cell>
          <cell r="O106">
            <v>1052.8399999999999</v>
          </cell>
          <cell r="P106">
            <v>1068.96</v>
          </cell>
          <cell r="Q106">
            <v>1072.2</v>
          </cell>
          <cell r="R106">
            <v>1126.78</v>
          </cell>
          <cell r="S106">
            <v>1373.57</v>
          </cell>
          <cell r="T106">
            <v>976.21</v>
          </cell>
          <cell r="U106">
            <v>946.21</v>
          </cell>
          <cell r="V106">
            <v>945.21</v>
          </cell>
          <cell r="W106">
            <v>965.95</v>
          </cell>
          <cell r="X106">
            <v>930.98</v>
          </cell>
          <cell r="Y106">
            <v>1020.67</v>
          </cell>
          <cell r="Z106">
            <v>1020.67</v>
          </cell>
          <cell r="AA106">
            <v>1213.3699999999999</v>
          </cell>
          <cell r="AB106">
            <v>828.49</v>
          </cell>
          <cell r="AC106">
            <v>811.32</v>
          </cell>
          <cell r="AD106">
            <v>793.68</v>
          </cell>
          <cell r="AE106">
            <v>772.91</v>
          </cell>
          <cell r="AF106">
            <v>745.07</v>
          </cell>
          <cell r="AG106">
            <v>716.44</v>
          </cell>
          <cell r="AH106">
            <v>687.96</v>
          </cell>
          <cell r="AI106">
            <v>660.27</v>
          </cell>
          <cell r="AJ106">
            <v>632.94000000000005</v>
          </cell>
          <cell r="AK106">
            <v>605.03</v>
          </cell>
          <cell r="AL106">
            <v>576.13</v>
          </cell>
          <cell r="AM106">
            <v>538.05999999999995</v>
          </cell>
          <cell r="AN106">
            <v>516.98</v>
          </cell>
          <cell r="AO106">
            <v>497.71</v>
          </cell>
          <cell r="AP106">
            <v>479</v>
          </cell>
          <cell r="AQ106">
            <v>460.15</v>
          </cell>
          <cell r="AR106">
            <v>443.44</v>
          </cell>
          <cell r="AS106">
            <v>423.87</v>
          </cell>
          <cell r="AT106">
            <v>405.11</v>
          </cell>
          <cell r="AU106">
            <v>379.32</v>
          </cell>
          <cell r="AV106">
            <v>369.89</v>
          </cell>
          <cell r="AW106">
            <v>360.81</v>
          </cell>
          <cell r="AX106">
            <v>352</v>
          </cell>
          <cell r="AY106">
            <v>343.66</v>
          </cell>
          <cell r="AZ106">
            <v>336.04</v>
          </cell>
          <cell r="BA106">
            <v>331.42</v>
          </cell>
          <cell r="BB106">
            <v>329.86</v>
          </cell>
          <cell r="BC106">
            <v>332.03</v>
          </cell>
        </row>
        <row r="107">
          <cell r="A107" t="str">
            <v>ACIPCOAL[ALLC]</v>
          </cell>
          <cell r="B107" t="str">
            <v>MW</v>
          </cell>
          <cell r="C107" t="str">
            <v>EnerGreen</v>
          </cell>
          <cell r="D107" t="str">
            <v>ACIPCOAL[ALLC]_MWS2</v>
          </cell>
          <cell r="E107">
            <v>721.4</v>
          </cell>
          <cell r="F107">
            <v>721.62</v>
          </cell>
          <cell r="G107">
            <v>707.73</v>
          </cell>
          <cell r="H107">
            <v>800.86</v>
          </cell>
          <cell r="I107">
            <v>801.73</v>
          </cell>
          <cell r="J107">
            <v>795.53</v>
          </cell>
          <cell r="K107">
            <v>870.1</v>
          </cell>
          <cell r="L107">
            <v>1043.72</v>
          </cell>
          <cell r="M107">
            <v>1067.7</v>
          </cell>
          <cell r="N107">
            <v>1069.6400000000001</v>
          </cell>
          <cell r="O107">
            <v>1052.8399999999999</v>
          </cell>
          <cell r="P107">
            <v>1068.96</v>
          </cell>
          <cell r="Q107">
            <v>1072.2</v>
          </cell>
          <cell r="R107">
            <v>1126.78</v>
          </cell>
          <cell r="S107">
            <v>1373.57</v>
          </cell>
          <cell r="T107">
            <v>976.21</v>
          </cell>
          <cell r="U107">
            <v>946.21</v>
          </cell>
          <cell r="V107">
            <v>945.21</v>
          </cell>
          <cell r="W107">
            <v>965.95</v>
          </cell>
          <cell r="X107">
            <v>930.98</v>
          </cell>
          <cell r="Y107">
            <v>1020.67</v>
          </cell>
          <cell r="Z107">
            <v>1020.67</v>
          </cell>
          <cell r="AA107">
            <v>1213.3699999999999</v>
          </cell>
          <cell r="AB107">
            <v>828.49</v>
          </cell>
          <cell r="AC107">
            <v>811.45</v>
          </cell>
          <cell r="AD107">
            <v>793.85</v>
          </cell>
          <cell r="AE107">
            <v>773.22</v>
          </cell>
          <cell r="AF107">
            <v>745.41</v>
          </cell>
          <cell r="AG107">
            <v>716.68</v>
          </cell>
          <cell r="AH107">
            <v>687.99</v>
          </cell>
          <cell r="AI107">
            <v>660.07</v>
          </cell>
          <cell r="AJ107">
            <v>632.53</v>
          </cell>
          <cell r="AK107">
            <v>604.85</v>
          </cell>
          <cell r="AL107">
            <v>575.54999999999995</v>
          </cell>
          <cell r="AM107">
            <v>537.08000000000004</v>
          </cell>
          <cell r="AN107">
            <v>515.74</v>
          </cell>
          <cell r="AO107">
            <v>496.13</v>
          </cell>
          <cell r="AP107">
            <v>477.18</v>
          </cell>
          <cell r="AQ107">
            <v>458.16</v>
          </cell>
          <cell r="AR107">
            <v>441.53</v>
          </cell>
          <cell r="AS107">
            <v>423.09</v>
          </cell>
          <cell r="AT107">
            <v>405.54</v>
          </cell>
          <cell r="AU107">
            <v>381.5</v>
          </cell>
          <cell r="AV107">
            <v>378.18</v>
          </cell>
          <cell r="AW107">
            <v>378.7</v>
          </cell>
          <cell r="AX107">
            <v>383.3</v>
          </cell>
          <cell r="AY107">
            <v>393.14</v>
          </cell>
          <cell r="AZ107">
            <v>407.92</v>
          </cell>
          <cell r="BA107">
            <v>430.69</v>
          </cell>
          <cell r="BB107">
            <v>453.57</v>
          </cell>
          <cell r="BC107">
            <v>478.76</v>
          </cell>
        </row>
        <row r="108">
          <cell r="A108" t="str">
            <v>ACIPOIL[ALLC]</v>
          </cell>
          <cell r="B108" t="str">
            <v>MW</v>
          </cell>
          <cell r="C108" t="str">
            <v>EnerBase</v>
          </cell>
          <cell r="D108" t="str">
            <v>ACIPOIL[ALLC]_MWS3</v>
          </cell>
          <cell r="E108">
            <v>1361.13</v>
          </cell>
          <cell r="F108">
            <v>1409.64</v>
          </cell>
          <cell r="G108">
            <v>1438.65</v>
          </cell>
          <cell r="H108">
            <v>1400.6</v>
          </cell>
          <cell r="I108">
            <v>1497.7</v>
          </cell>
          <cell r="J108">
            <v>1554.48</v>
          </cell>
          <cell r="K108">
            <v>1554.74</v>
          </cell>
          <cell r="L108">
            <v>1577.34</v>
          </cell>
          <cell r="M108">
            <v>1819.15</v>
          </cell>
          <cell r="N108">
            <v>1950.33</v>
          </cell>
          <cell r="O108">
            <v>2160.12</v>
          </cell>
          <cell r="P108">
            <v>2684.93</v>
          </cell>
          <cell r="Q108">
            <v>2901</v>
          </cell>
          <cell r="R108">
            <v>2943.11</v>
          </cell>
          <cell r="S108">
            <v>2969.95</v>
          </cell>
          <cell r="T108">
            <v>3338</v>
          </cell>
          <cell r="U108">
            <v>3388</v>
          </cell>
          <cell r="V108">
            <v>3556.99</v>
          </cell>
          <cell r="W108">
            <v>3362</v>
          </cell>
          <cell r="X108">
            <v>3207</v>
          </cell>
          <cell r="Y108">
            <v>3246.14</v>
          </cell>
          <cell r="Z108">
            <v>3241.37</v>
          </cell>
          <cell r="AA108">
            <v>3208.06</v>
          </cell>
          <cell r="AB108">
            <v>3246.67</v>
          </cell>
          <cell r="AC108">
            <v>3234.25</v>
          </cell>
          <cell r="AD108">
            <v>3209.57</v>
          </cell>
          <cell r="AE108">
            <v>3187.06</v>
          </cell>
          <cell r="AF108">
            <v>3162.22</v>
          </cell>
          <cell r="AG108">
            <v>3124.42</v>
          </cell>
          <cell r="AH108">
            <v>3079.48</v>
          </cell>
          <cell r="AI108">
            <v>3024.07</v>
          </cell>
          <cell r="AJ108">
            <v>2942.92</v>
          </cell>
          <cell r="AK108">
            <v>2852.75</v>
          </cell>
          <cell r="AL108">
            <v>2762.94</v>
          </cell>
          <cell r="AM108">
            <v>2674.25</v>
          </cell>
          <cell r="AN108">
            <v>2570.67</v>
          </cell>
          <cell r="AO108">
            <v>2470.14</v>
          </cell>
          <cell r="AP108">
            <v>2366.69</v>
          </cell>
          <cell r="AQ108">
            <v>2277.9899999999998</v>
          </cell>
          <cell r="AR108">
            <v>2201.23</v>
          </cell>
          <cell r="AS108">
            <v>2126.15</v>
          </cell>
          <cell r="AT108">
            <v>2055.04</v>
          </cell>
          <cell r="AU108">
            <v>1988.64</v>
          </cell>
          <cell r="AV108">
            <v>1922.81</v>
          </cell>
          <cell r="AW108">
            <v>1856.04</v>
          </cell>
          <cell r="AX108">
            <v>1788.57</v>
          </cell>
          <cell r="AY108">
            <v>1720.01</v>
          </cell>
          <cell r="AZ108">
            <v>1650.38</v>
          </cell>
          <cell r="BA108">
            <v>1580.34</v>
          </cell>
          <cell r="BB108">
            <v>1509.49</v>
          </cell>
          <cell r="BC108">
            <v>1437.98</v>
          </cell>
        </row>
        <row r="109">
          <cell r="A109" t="str">
            <v>ACIPOIL[ALLC]</v>
          </cell>
          <cell r="B109" t="str">
            <v>MW</v>
          </cell>
          <cell r="C109" t="str">
            <v>EnerBlue</v>
          </cell>
          <cell r="D109" t="str">
            <v>ACIPOIL[ALLC]_MWS1</v>
          </cell>
          <cell r="E109">
            <v>1361.13</v>
          </cell>
          <cell r="F109">
            <v>1409.64</v>
          </cell>
          <cell r="G109">
            <v>1438.65</v>
          </cell>
          <cell r="H109">
            <v>1400.6</v>
          </cell>
          <cell r="I109">
            <v>1497.7</v>
          </cell>
          <cell r="J109">
            <v>1554.48</v>
          </cell>
          <cell r="K109">
            <v>1554.74</v>
          </cell>
          <cell r="L109">
            <v>1577.34</v>
          </cell>
          <cell r="M109">
            <v>1819.15</v>
          </cell>
          <cell r="N109">
            <v>1950.33</v>
          </cell>
          <cell r="O109">
            <v>2160.12</v>
          </cell>
          <cell r="P109">
            <v>2684.93</v>
          </cell>
          <cell r="Q109">
            <v>2901</v>
          </cell>
          <cell r="R109">
            <v>2943.11</v>
          </cell>
          <cell r="S109">
            <v>2969.95</v>
          </cell>
          <cell r="T109">
            <v>3338</v>
          </cell>
          <cell r="U109">
            <v>3388</v>
          </cell>
          <cell r="V109">
            <v>3556.99</v>
          </cell>
          <cell r="W109">
            <v>3362</v>
          </cell>
          <cell r="X109">
            <v>3207</v>
          </cell>
          <cell r="Y109">
            <v>3246.14</v>
          </cell>
          <cell r="Z109">
            <v>3241.37</v>
          </cell>
          <cell r="AA109">
            <v>3208.06</v>
          </cell>
          <cell r="AB109">
            <v>3246.67</v>
          </cell>
          <cell r="AC109">
            <v>3217.97</v>
          </cell>
          <cell r="AD109">
            <v>3179.05</v>
          </cell>
          <cell r="AE109">
            <v>3138.2</v>
          </cell>
          <cell r="AF109">
            <v>3094.61</v>
          </cell>
          <cell r="AG109">
            <v>3037.62</v>
          </cell>
          <cell r="AH109">
            <v>2973.61</v>
          </cell>
          <cell r="AI109">
            <v>2899.18</v>
          </cell>
          <cell r="AJ109">
            <v>2799.24</v>
          </cell>
          <cell r="AK109">
            <v>2690.66</v>
          </cell>
          <cell r="AL109">
            <v>2582.7199999999998</v>
          </cell>
          <cell r="AM109">
            <v>2476.27</v>
          </cell>
          <cell r="AN109">
            <v>2355.31</v>
          </cell>
          <cell r="AO109">
            <v>2237.3000000000002</v>
          </cell>
          <cell r="AP109">
            <v>2116.41</v>
          </cell>
          <cell r="AQ109">
            <v>2010.68</v>
          </cell>
          <cell r="AR109">
            <v>1917.31</v>
          </cell>
          <cell r="AS109">
            <v>1826.23</v>
          </cell>
          <cell r="AT109">
            <v>1739.32</v>
          </cell>
          <cell r="AU109">
            <v>1657.46</v>
          </cell>
          <cell r="AV109">
            <v>1576.54</v>
          </cell>
          <cell r="AW109">
            <v>1495.81</v>
          </cell>
          <cell r="AX109">
            <v>1415.37</v>
          </cell>
          <cell r="AY109">
            <v>1335.04</v>
          </cell>
          <cell r="AZ109">
            <v>1254.8699999999999</v>
          </cell>
          <cell r="BA109">
            <v>1175.58</v>
          </cell>
          <cell r="BB109">
            <v>1096.78</v>
          </cell>
          <cell r="BC109">
            <v>1018.77</v>
          </cell>
        </row>
        <row r="110">
          <cell r="A110" t="str">
            <v>ACIPOIL[ALLC]</v>
          </cell>
          <cell r="B110" t="str">
            <v>MW</v>
          </cell>
          <cell r="C110" t="str">
            <v>EnerGreen</v>
          </cell>
          <cell r="D110" t="str">
            <v>ACIPOIL[ALLC]_MWS2</v>
          </cell>
          <cell r="E110">
            <v>1361.13</v>
          </cell>
          <cell r="F110">
            <v>1409.64</v>
          </cell>
          <cell r="G110">
            <v>1438.65</v>
          </cell>
          <cell r="H110">
            <v>1400.6</v>
          </cell>
          <cell r="I110">
            <v>1497.7</v>
          </cell>
          <cell r="J110">
            <v>1554.48</v>
          </cell>
          <cell r="K110">
            <v>1554.74</v>
          </cell>
          <cell r="L110">
            <v>1577.34</v>
          </cell>
          <cell r="M110">
            <v>1819.15</v>
          </cell>
          <cell r="N110">
            <v>1950.33</v>
          </cell>
          <cell r="O110">
            <v>2160.12</v>
          </cell>
          <cell r="P110">
            <v>2684.93</v>
          </cell>
          <cell r="Q110">
            <v>2901</v>
          </cell>
          <cell r="R110">
            <v>2943.11</v>
          </cell>
          <cell r="S110">
            <v>2969.95</v>
          </cell>
          <cell r="T110">
            <v>3338</v>
          </cell>
          <cell r="U110">
            <v>3388</v>
          </cell>
          <cell r="V110">
            <v>3556.99</v>
          </cell>
          <cell r="W110">
            <v>3362</v>
          </cell>
          <cell r="X110">
            <v>3207</v>
          </cell>
          <cell r="Y110">
            <v>3246.14</v>
          </cell>
          <cell r="Z110">
            <v>3241.37</v>
          </cell>
          <cell r="AA110">
            <v>3208.06</v>
          </cell>
          <cell r="AB110">
            <v>3246.67</v>
          </cell>
          <cell r="AC110">
            <v>3219.09</v>
          </cell>
          <cell r="AD110">
            <v>3180.17</v>
          </cell>
          <cell r="AE110">
            <v>3139.33</v>
          </cell>
          <cell r="AF110">
            <v>3095.73</v>
          </cell>
          <cell r="AG110">
            <v>3038.74</v>
          </cell>
          <cell r="AH110">
            <v>2974.74</v>
          </cell>
          <cell r="AI110">
            <v>2900.3</v>
          </cell>
          <cell r="AJ110">
            <v>2800.37</v>
          </cell>
          <cell r="AK110">
            <v>2691.79</v>
          </cell>
          <cell r="AL110">
            <v>2583.84</v>
          </cell>
          <cell r="AM110">
            <v>2477.39</v>
          </cell>
          <cell r="AN110">
            <v>2356.4299999999998</v>
          </cell>
          <cell r="AO110">
            <v>2238.42</v>
          </cell>
          <cell r="AP110">
            <v>2117.5300000000002</v>
          </cell>
          <cell r="AQ110">
            <v>2011.8</v>
          </cell>
          <cell r="AR110">
            <v>1918.43</v>
          </cell>
          <cell r="AS110">
            <v>1827.36</v>
          </cell>
          <cell r="AT110">
            <v>1740.44</v>
          </cell>
          <cell r="AU110">
            <v>1658.58</v>
          </cell>
          <cell r="AV110">
            <v>1577.66</v>
          </cell>
          <cell r="AW110">
            <v>1496.87</v>
          </cell>
          <cell r="AX110">
            <v>1416.39</v>
          </cell>
          <cell r="AY110">
            <v>1336</v>
          </cell>
          <cell r="AZ110">
            <v>1255.77</v>
          </cell>
          <cell r="BA110">
            <v>1176.43</v>
          </cell>
          <cell r="BB110">
            <v>1097.57</v>
          </cell>
          <cell r="BC110">
            <v>1019.51</v>
          </cell>
        </row>
        <row r="111">
          <cell r="A111" t="str">
            <v>ACIPGAS[ALLC]</v>
          </cell>
          <cell r="B111" t="str">
            <v>MW</v>
          </cell>
          <cell r="C111" t="str">
            <v>EnerBase</v>
          </cell>
          <cell r="D111" t="str">
            <v>ACIPGAS[ALLC]_MWS3</v>
          </cell>
          <cell r="E111">
            <v>10690.32</v>
          </cell>
          <cell r="F111">
            <v>12356.29</v>
          </cell>
          <cell r="G111">
            <v>13068.58</v>
          </cell>
          <cell r="H111">
            <v>13195.01</v>
          </cell>
          <cell r="I111">
            <v>13197.93</v>
          </cell>
          <cell r="J111">
            <v>13070.25</v>
          </cell>
          <cell r="K111">
            <v>12946.71</v>
          </cell>
          <cell r="L111">
            <v>13813.81</v>
          </cell>
          <cell r="M111">
            <v>15662.85</v>
          </cell>
          <cell r="N111">
            <v>16169.17</v>
          </cell>
          <cell r="O111">
            <v>17234.3</v>
          </cell>
          <cell r="P111">
            <v>17733.61</v>
          </cell>
          <cell r="Q111">
            <v>18831.25</v>
          </cell>
          <cell r="R111">
            <v>18856.23</v>
          </cell>
          <cell r="S111">
            <v>18825.080000000002</v>
          </cell>
          <cell r="T111">
            <v>19550</v>
          </cell>
          <cell r="U111">
            <v>19819.03</v>
          </cell>
          <cell r="V111">
            <v>21779.7</v>
          </cell>
          <cell r="W111">
            <v>23600.799999999999</v>
          </cell>
          <cell r="X111">
            <v>23762</v>
          </cell>
          <cell r="Y111">
            <v>24462.400000000001</v>
          </cell>
          <cell r="Z111">
            <v>24502.799999999999</v>
          </cell>
          <cell r="AA111">
            <v>24122</v>
          </cell>
          <cell r="AB111">
            <v>24840.1</v>
          </cell>
          <cell r="AC111">
            <v>24937.91</v>
          </cell>
          <cell r="AD111">
            <v>25158.15</v>
          </cell>
          <cell r="AE111">
            <v>25411.46</v>
          </cell>
          <cell r="AF111">
            <v>25671.99</v>
          </cell>
          <cell r="AG111">
            <v>25951.1</v>
          </cell>
          <cell r="AH111">
            <v>26250.560000000001</v>
          </cell>
          <cell r="AI111">
            <v>26452.13</v>
          </cell>
          <cell r="AJ111">
            <v>26642.06</v>
          </cell>
          <cell r="AK111">
            <v>26793.07</v>
          </cell>
          <cell r="AL111">
            <v>26898.83</v>
          </cell>
          <cell r="AM111">
            <v>27051.47</v>
          </cell>
          <cell r="AN111">
            <v>27326.04</v>
          </cell>
          <cell r="AO111">
            <v>27656.75</v>
          </cell>
          <cell r="AP111">
            <v>27983.29</v>
          </cell>
          <cell r="AQ111">
            <v>28275.49</v>
          </cell>
          <cell r="AR111">
            <v>28554.38</v>
          </cell>
          <cell r="AS111">
            <v>28713.82</v>
          </cell>
          <cell r="AT111">
            <v>28835.75</v>
          </cell>
          <cell r="AU111">
            <v>28930.69</v>
          </cell>
          <cell r="AV111">
            <v>28980.59</v>
          </cell>
          <cell r="AW111">
            <v>28974.65</v>
          </cell>
          <cell r="AX111">
            <v>28921.97</v>
          </cell>
          <cell r="AY111">
            <v>28817.5</v>
          </cell>
          <cell r="AZ111">
            <v>28666.14</v>
          </cell>
          <cell r="BA111">
            <v>28472.23</v>
          </cell>
          <cell r="BB111">
            <v>28223.63</v>
          </cell>
          <cell r="BC111">
            <v>27910.9</v>
          </cell>
        </row>
        <row r="112">
          <cell r="A112" t="str">
            <v>ACIPGAS[ALLC]</v>
          </cell>
          <cell r="B112" t="str">
            <v>MW</v>
          </cell>
          <cell r="C112" t="str">
            <v>EnerBlue</v>
          </cell>
          <cell r="D112" t="str">
            <v>ACIPGAS[ALLC]_MWS1</v>
          </cell>
          <cell r="E112">
            <v>10690.32</v>
          </cell>
          <cell r="F112">
            <v>12356.29</v>
          </cell>
          <cell r="G112">
            <v>13068.58</v>
          </cell>
          <cell r="H112">
            <v>13195.01</v>
          </cell>
          <cell r="I112">
            <v>13197.93</v>
          </cell>
          <cell r="J112">
            <v>13070.25</v>
          </cell>
          <cell r="K112">
            <v>12946.71</v>
          </cell>
          <cell r="L112">
            <v>13813.81</v>
          </cell>
          <cell r="M112">
            <v>15662.85</v>
          </cell>
          <cell r="N112">
            <v>16169.17</v>
          </cell>
          <cell r="O112">
            <v>17234.3</v>
          </cell>
          <cell r="P112">
            <v>17733.61</v>
          </cell>
          <cell r="Q112">
            <v>18831.25</v>
          </cell>
          <cell r="R112">
            <v>18856.23</v>
          </cell>
          <cell r="S112">
            <v>18825.080000000002</v>
          </cell>
          <cell r="T112">
            <v>19550</v>
          </cell>
          <cell r="U112">
            <v>19819.03</v>
          </cell>
          <cell r="V112">
            <v>21779.7</v>
          </cell>
          <cell r="W112">
            <v>23600.799999999999</v>
          </cell>
          <cell r="X112">
            <v>23762</v>
          </cell>
          <cell r="Y112">
            <v>24462.400000000001</v>
          </cell>
          <cell r="Z112">
            <v>24502.799999999999</v>
          </cell>
          <cell r="AA112">
            <v>24122</v>
          </cell>
          <cell r="AB112">
            <v>24840.1</v>
          </cell>
          <cell r="AC112">
            <v>25007.18</v>
          </cell>
          <cell r="AD112">
            <v>25272.99</v>
          </cell>
          <cell r="AE112">
            <v>25573.52</v>
          </cell>
          <cell r="AF112">
            <v>25873.8</v>
          </cell>
          <cell r="AG112">
            <v>26170.21</v>
          </cell>
          <cell r="AH112">
            <v>26447.26</v>
          </cell>
          <cell r="AI112">
            <v>26432.54</v>
          </cell>
          <cell r="AJ112">
            <v>26339.34</v>
          </cell>
          <cell r="AK112">
            <v>26146.25</v>
          </cell>
          <cell r="AL112">
            <v>25870.93</v>
          </cell>
          <cell r="AM112">
            <v>25606.15</v>
          </cell>
          <cell r="AN112">
            <v>25430.240000000002</v>
          </cell>
          <cell r="AO112">
            <v>25288.81</v>
          </cell>
          <cell r="AP112">
            <v>25122.29</v>
          </cell>
          <cell r="AQ112">
            <v>24902.76</v>
          </cell>
          <cell r="AR112">
            <v>24648.58</v>
          </cell>
          <cell r="AS112">
            <v>24259.35</v>
          </cell>
          <cell r="AT112">
            <v>23813.19</v>
          </cell>
          <cell r="AU112">
            <v>23330.19</v>
          </cell>
          <cell r="AV112">
            <v>22794.69</v>
          </cell>
          <cell r="AW112">
            <v>22202.29</v>
          </cell>
          <cell r="AX112">
            <v>21570.46</v>
          </cell>
          <cell r="AY112">
            <v>20889.46</v>
          </cell>
          <cell r="AZ112">
            <v>20165.830000000002</v>
          </cell>
          <cell r="BA112">
            <v>19462.830000000002</v>
          </cell>
          <cell r="BB112">
            <v>18750.37</v>
          </cell>
          <cell r="BC112">
            <v>18043.349999999999</v>
          </cell>
        </row>
        <row r="113">
          <cell r="A113" t="str">
            <v>ACIPGAS[ALLC]</v>
          </cell>
          <cell r="B113" t="str">
            <v>MW</v>
          </cell>
          <cell r="C113" t="str">
            <v>EnerGreen</v>
          </cell>
          <cell r="D113" t="str">
            <v>ACIPGAS[ALLC]_MWS2</v>
          </cell>
          <cell r="E113">
            <v>10690.32</v>
          </cell>
          <cell r="F113">
            <v>12356.29</v>
          </cell>
          <cell r="G113">
            <v>13068.58</v>
          </cell>
          <cell r="H113">
            <v>13195.01</v>
          </cell>
          <cell r="I113">
            <v>13197.93</v>
          </cell>
          <cell r="J113">
            <v>13070.25</v>
          </cell>
          <cell r="K113">
            <v>12946.71</v>
          </cell>
          <cell r="L113">
            <v>13813.81</v>
          </cell>
          <cell r="M113">
            <v>15662.85</v>
          </cell>
          <cell r="N113">
            <v>16169.17</v>
          </cell>
          <cell r="O113">
            <v>17234.3</v>
          </cell>
          <cell r="P113">
            <v>17733.61</v>
          </cell>
          <cell r="Q113">
            <v>18831.25</v>
          </cell>
          <cell r="R113">
            <v>18856.23</v>
          </cell>
          <cell r="S113">
            <v>18825.080000000002</v>
          </cell>
          <cell r="T113">
            <v>19550</v>
          </cell>
          <cell r="U113">
            <v>19819.03</v>
          </cell>
          <cell r="V113">
            <v>21779.7</v>
          </cell>
          <cell r="W113">
            <v>23600.799999999999</v>
          </cell>
          <cell r="X113">
            <v>23762</v>
          </cell>
          <cell r="Y113">
            <v>24462.400000000001</v>
          </cell>
          <cell r="Z113">
            <v>24502.799999999999</v>
          </cell>
          <cell r="AA113">
            <v>24122</v>
          </cell>
          <cell r="AB113">
            <v>24840.1</v>
          </cell>
          <cell r="AC113">
            <v>24962.17</v>
          </cell>
          <cell r="AD113">
            <v>25227.25</v>
          </cell>
          <cell r="AE113">
            <v>25304.16</v>
          </cell>
          <cell r="AF113">
            <v>25219.18</v>
          </cell>
          <cell r="AG113">
            <v>25009.11</v>
          </cell>
          <cell r="AH113">
            <v>24727.759999999998</v>
          </cell>
          <cell r="AI113">
            <v>24228.27</v>
          </cell>
          <cell r="AJ113">
            <v>23690.36</v>
          </cell>
          <cell r="AK113">
            <v>23089.45</v>
          </cell>
          <cell r="AL113">
            <v>22427.360000000001</v>
          </cell>
          <cell r="AM113">
            <v>21794.98</v>
          </cell>
          <cell r="AN113">
            <v>21265</v>
          </cell>
          <cell r="AO113">
            <v>20779.939999999999</v>
          </cell>
          <cell r="AP113">
            <v>20282.45</v>
          </cell>
          <cell r="AQ113">
            <v>19741.48</v>
          </cell>
          <cell r="AR113">
            <v>19167.16</v>
          </cell>
          <cell r="AS113">
            <v>18457.04</v>
          </cell>
          <cell r="AT113">
            <v>17690.43</v>
          </cell>
          <cell r="AU113">
            <v>16918.509999999998</v>
          </cell>
          <cell r="AV113">
            <v>16136.69</v>
          </cell>
          <cell r="AW113">
            <v>15337.15</v>
          </cell>
          <cell r="AX113">
            <v>14539.15</v>
          </cell>
          <cell r="AY113">
            <v>13744.13</v>
          </cell>
          <cell r="AZ113">
            <v>12936.59</v>
          </cell>
          <cell r="BA113">
            <v>12197.25</v>
          </cell>
          <cell r="BB113">
            <v>11473.47</v>
          </cell>
          <cell r="BC113">
            <v>10774.4</v>
          </cell>
        </row>
        <row r="114">
          <cell r="A114" t="str">
            <v>ACIPNUT[ALLC]</v>
          </cell>
          <cell r="B114" t="str">
            <v>MW</v>
          </cell>
          <cell r="C114" t="str">
            <v>EnerBase</v>
          </cell>
          <cell r="D114" t="str">
            <v>ACIPNUT[ALLC]_MWS3</v>
          </cell>
          <cell r="E114">
            <v>933.72</v>
          </cell>
          <cell r="F114">
            <v>933.44</v>
          </cell>
          <cell r="G114">
            <v>1002.67</v>
          </cell>
          <cell r="H114">
            <v>1002.57</v>
          </cell>
          <cell r="I114">
            <v>1002.79</v>
          </cell>
          <cell r="J114">
            <v>1002.73</v>
          </cell>
          <cell r="K114">
            <v>1002.9</v>
          </cell>
          <cell r="L114">
            <v>1003.31</v>
          </cell>
          <cell r="M114">
            <v>1003.98</v>
          </cell>
          <cell r="N114">
            <v>1004.14</v>
          </cell>
          <cell r="O114">
            <v>1004.59</v>
          </cell>
          <cell r="P114">
            <v>1004.97</v>
          </cell>
          <cell r="Q114">
            <v>1005</v>
          </cell>
          <cell r="R114">
            <v>1010.38</v>
          </cell>
          <cell r="S114">
            <v>1524.97</v>
          </cell>
          <cell r="T114">
            <v>1730.3</v>
          </cell>
          <cell r="U114">
            <v>1755</v>
          </cell>
          <cell r="V114">
            <v>1755</v>
          </cell>
          <cell r="W114">
            <v>1755</v>
          </cell>
          <cell r="X114">
            <v>1755</v>
          </cell>
          <cell r="Y114">
            <v>1755</v>
          </cell>
          <cell r="Z114">
            <v>1755</v>
          </cell>
          <cell r="AA114">
            <v>1732.67</v>
          </cell>
          <cell r="AB114">
            <v>1745.76</v>
          </cell>
          <cell r="AC114">
            <v>1746.99</v>
          </cell>
          <cell r="AD114">
            <v>1752.89</v>
          </cell>
          <cell r="AE114">
            <v>1986.17</v>
          </cell>
          <cell r="AF114">
            <v>2222.0700000000002</v>
          </cell>
          <cell r="AG114">
            <v>2452.17</v>
          </cell>
          <cell r="AH114">
            <v>2682.27</v>
          </cell>
          <cell r="AI114">
            <v>2912.37</v>
          </cell>
          <cell r="AJ114">
            <v>2912.47</v>
          </cell>
          <cell r="AK114">
            <v>2912.57</v>
          </cell>
          <cell r="AL114">
            <v>2912.67</v>
          </cell>
          <cell r="AM114">
            <v>2912.77</v>
          </cell>
          <cell r="AN114">
            <v>2912.87</v>
          </cell>
          <cell r="AO114">
            <v>2913.01</v>
          </cell>
          <cell r="AP114">
            <v>2913.2</v>
          </cell>
          <cell r="AQ114">
            <v>2913.45</v>
          </cell>
          <cell r="AR114">
            <v>2913.77</v>
          </cell>
          <cell r="AS114">
            <v>2914.15</v>
          </cell>
          <cell r="AT114">
            <v>2883.98</v>
          </cell>
          <cell r="AU114">
            <v>2854.91</v>
          </cell>
          <cell r="AV114">
            <v>2826.18</v>
          </cell>
          <cell r="AW114">
            <v>2797.92</v>
          </cell>
          <cell r="AX114">
            <v>2770</v>
          </cell>
          <cell r="AY114">
            <v>2736.74</v>
          </cell>
          <cell r="AZ114">
            <v>2698.2</v>
          </cell>
          <cell r="BA114">
            <v>2654.69</v>
          </cell>
          <cell r="BB114">
            <v>2606.2800000000002</v>
          </cell>
          <cell r="BC114">
            <v>2553.14</v>
          </cell>
        </row>
        <row r="115">
          <cell r="A115" t="str">
            <v>ACIPNUT[ALLC]</v>
          </cell>
          <cell r="B115" t="str">
            <v>MW</v>
          </cell>
          <cell r="C115" t="str">
            <v>EnerBlue</v>
          </cell>
          <cell r="D115" t="str">
            <v>ACIPNUT[ALLC]_MWS1</v>
          </cell>
          <cell r="E115">
            <v>933.72</v>
          </cell>
          <cell r="F115">
            <v>933.44</v>
          </cell>
          <cell r="G115">
            <v>1002.67</v>
          </cell>
          <cell r="H115">
            <v>1002.57</v>
          </cell>
          <cell r="I115">
            <v>1002.79</v>
          </cell>
          <cell r="J115">
            <v>1002.73</v>
          </cell>
          <cell r="K115">
            <v>1002.9</v>
          </cell>
          <cell r="L115">
            <v>1003.31</v>
          </cell>
          <cell r="M115">
            <v>1003.98</v>
          </cell>
          <cell r="N115">
            <v>1004.14</v>
          </cell>
          <cell r="O115">
            <v>1004.59</v>
          </cell>
          <cell r="P115">
            <v>1004.97</v>
          </cell>
          <cell r="Q115">
            <v>1005</v>
          </cell>
          <cell r="R115">
            <v>1010.38</v>
          </cell>
          <cell r="S115">
            <v>1524.97</v>
          </cell>
          <cell r="T115">
            <v>1730.3</v>
          </cell>
          <cell r="U115">
            <v>1755</v>
          </cell>
          <cell r="V115">
            <v>1755</v>
          </cell>
          <cell r="W115">
            <v>1755</v>
          </cell>
          <cell r="X115">
            <v>1755</v>
          </cell>
          <cell r="Y115">
            <v>1755</v>
          </cell>
          <cell r="Z115">
            <v>1755</v>
          </cell>
          <cell r="AA115">
            <v>1732.67</v>
          </cell>
          <cell r="AB115">
            <v>1745.76</v>
          </cell>
          <cell r="AC115">
            <v>1746.99</v>
          </cell>
          <cell r="AD115">
            <v>1752.89</v>
          </cell>
          <cell r="AE115">
            <v>1986.17</v>
          </cell>
          <cell r="AF115">
            <v>2222.0700000000002</v>
          </cell>
          <cell r="AG115">
            <v>2452.17</v>
          </cell>
          <cell r="AH115">
            <v>2682.27</v>
          </cell>
          <cell r="AI115">
            <v>2912.37</v>
          </cell>
          <cell r="AJ115">
            <v>2912.47</v>
          </cell>
          <cell r="AK115">
            <v>2912.57</v>
          </cell>
          <cell r="AL115">
            <v>2912.67</v>
          </cell>
          <cell r="AM115">
            <v>2912.77</v>
          </cell>
          <cell r="AN115">
            <v>2912.87</v>
          </cell>
          <cell r="AO115">
            <v>2913.33</v>
          </cell>
          <cell r="AP115">
            <v>2914.24</v>
          </cell>
          <cell r="AQ115">
            <v>2915.69</v>
          </cell>
          <cell r="AR115">
            <v>2917.79</v>
          </cell>
          <cell r="AS115">
            <v>2921.64</v>
          </cell>
          <cell r="AT115">
            <v>2912</v>
          </cell>
          <cell r="AU115">
            <v>2906.06</v>
          </cell>
          <cell r="AV115">
            <v>2903.6</v>
          </cell>
          <cell r="AW115">
            <v>2903.86</v>
          </cell>
          <cell r="AX115">
            <v>2907.18</v>
          </cell>
          <cell r="AY115">
            <v>2908.06</v>
          </cell>
          <cell r="AZ115">
            <v>2906.92</v>
          </cell>
          <cell r="BA115">
            <v>2928.16</v>
          </cell>
          <cell r="BB115">
            <v>2972.9</v>
          </cell>
          <cell r="BC115">
            <v>3048.97</v>
          </cell>
        </row>
        <row r="116">
          <cell r="A116" t="str">
            <v>ACIPNUT[ALLC]</v>
          </cell>
          <cell r="B116" t="str">
            <v>MW</v>
          </cell>
          <cell r="C116" t="str">
            <v>EnerGreen</v>
          </cell>
          <cell r="D116" t="str">
            <v>ACIPNUT[ALLC]_MWS2</v>
          </cell>
          <cell r="E116">
            <v>933.72</v>
          </cell>
          <cell r="F116">
            <v>933.44</v>
          </cell>
          <cell r="G116">
            <v>1002.67</v>
          </cell>
          <cell r="H116">
            <v>1002.57</v>
          </cell>
          <cell r="I116">
            <v>1002.79</v>
          </cell>
          <cell r="J116">
            <v>1002.73</v>
          </cell>
          <cell r="K116">
            <v>1002.9</v>
          </cell>
          <cell r="L116">
            <v>1003.31</v>
          </cell>
          <cell r="M116">
            <v>1003.98</v>
          </cell>
          <cell r="N116">
            <v>1004.14</v>
          </cell>
          <cell r="O116">
            <v>1004.59</v>
          </cell>
          <cell r="P116">
            <v>1004.97</v>
          </cell>
          <cell r="Q116">
            <v>1005</v>
          </cell>
          <cell r="R116">
            <v>1010.38</v>
          </cell>
          <cell r="S116">
            <v>1524.97</v>
          </cell>
          <cell r="T116">
            <v>1730.3</v>
          </cell>
          <cell r="U116">
            <v>1755</v>
          </cell>
          <cell r="V116">
            <v>1755</v>
          </cell>
          <cell r="W116">
            <v>1755</v>
          </cell>
          <cell r="X116">
            <v>1755</v>
          </cell>
          <cell r="Y116">
            <v>1755</v>
          </cell>
          <cell r="Z116">
            <v>1755</v>
          </cell>
          <cell r="AA116">
            <v>1732.67</v>
          </cell>
          <cell r="AB116">
            <v>1745.76</v>
          </cell>
          <cell r="AC116">
            <v>1746.99</v>
          </cell>
          <cell r="AD116">
            <v>1752.89</v>
          </cell>
          <cell r="AE116">
            <v>1986.17</v>
          </cell>
          <cell r="AF116">
            <v>2222.0700000000002</v>
          </cell>
          <cell r="AG116">
            <v>2452.17</v>
          </cell>
          <cell r="AH116">
            <v>2682.27</v>
          </cell>
          <cell r="AI116">
            <v>2912.37</v>
          </cell>
          <cell r="AJ116">
            <v>2912.47</v>
          </cell>
          <cell r="AK116">
            <v>2912.57</v>
          </cell>
          <cell r="AL116">
            <v>2912.67</v>
          </cell>
          <cell r="AM116">
            <v>2912.77</v>
          </cell>
          <cell r="AN116">
            <v>2912.87</v>
          </cell>
          <cell r="AO116">
            <v>2913.2</v>
          </cell>
          <cell r="AP116">
            <v>2913.86</v>
          </cell>
          <cell r="AQ116">
            <v>2914.99</v>
          </cell>
          <cell r="AR116">
            <v>2917.61</v>
          </cell>
          <cell r="AS116">
            <v>2923.87</v>
          </cell>
          <cell r="AT116">
            <v>2925.29</v>
          </cell>
          <cell r="AU116">
            <v>2934.11</v>
          </cell>
          <cell r="AV116">
            <v>2998.94</v>
          </cell>
          <cell r="AW116">
            <v>3109.09</v>
          </cell>
          <cell r="AX116">
            <v>3266.53</v>
          </cell>
          <cell r="AY116">
            <v>3474.68</v>
          </cell>
          <cell r="AZ116">
            <v>3735.96</v>
          </cell>
          <cell r="BA116">
            <v>4062.3</v>
          </cell>
          <cell r="BB116">
            <v>4365</v>
          </cell>
          <cell r="BC116">
            <v>4680.0200000000004</v>
          </cell>
        </row>
        <row r="117">
          <cell r="A117" t="str">
            <v>ACIPOTH[ALLC]</v>
          </cell>
          <cell r="B117" t="str">
            <v>MW</v>
          </cell>
          <cell r="C117" t="str">
            <v>EnerBase</v>
          </cell>
          <cell r="D117" t="str">
            <v>ACIPOTH[ALLC]_MWS3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0.24</v>
          </cell>
          <cell r="AD117">
            <v>0.48</v>
          </cell>
          <cell r="AE117">
            <v>0.73</v>
          </cell>
          <cell r="AF117">
            <v>0.97</v>
          </cell>
          <cell r="AG117">
            <v>1.23</v>
          </cell>
          <cell r="AH117">
            <v>1.49</v>
          </cell>
          <cell r="AI117">
            <v>1.76</v>
          </cell>
          <cell r="AJ117">
            <v>2.0499999999999998</v>
          </cell>
          <cell r="AK117">
            <v>2.34</v>
          </cell>
          <cell r="AL117">
            <v>2.61</v>
          </cell>
          <cell r="AM117">
            <v>2.88</v>
          </cell>
          <cell r="AN117">
            <v>3.13</v>
          </cell>
          <cell r="AO117">
            <v>3.38</v>
          </cell>
          <cell r="AP117">
            <v>3.63</v>
          </cell>
          <cell r="AQ117">
            <v>3.89</v>
          </cell>
          <cell r="AR117">
            <v>4.1500000000000004</v>
          </cell>
          <cell r="AS117">
            <v>4.42</v>
          </cell>
          <cell r="AT117">
            <v>4.71</v>
          </cell>
          <cell r="AU117">
            <v>5.0199999999999996</v>
          </cell>
          <cell r="AV117">
            <v>5.33</v>
          </cell>
          <cell r="AW117">
            <v>5.67</v>
          </cell>
          <cell r="AX117">
            <v>6.04</v>
          </cell>
          <cell r="AY117">
            <v>6.44</v>
          </cell>
          <cell r="AZ117">
            <v>6.89</v>
          </cell>
          <cell r="BA117">
            <v>7.38</v>
          </cell>
          <cell r="BB117">
            <v>7.93</v>
          </cell>
          <cell r="BC117">
            <v>8.5500000000000007</v>
          </cell>
        </row>
        <row r="118">
          <cell r="A118" t="str">
            <v>ACIPOTH[ALLC]</v>
          </cell>
          <cell r="B118" t="str">
            <v>MW</v>
          </cell>
          <cell r="C118" t="str">
            <v>EnerBlue</v>
          </cell>
          <cell r="D118" t="str">
            <v>ACIPOTH[ALLC]_MWS1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0.24</v>
          </cell>
          <cell r="AD118">
            <v>0.49</v>
          </cell>
          <cell r="AE118">
            <v>0.73</v>
          </cell>
          <cell r="AF118">
            <v>0.99</v>
          </cell>
          <cell r="AG118">
            <v>1.25</v>
          </cell>
          <cell r="AH118">
            <v>1.53</v>
          </cell>
          <cell r="AI118">
            <v>1.83</v>
          </cell>
          <cell r="AJ118">
            <v>2.13</v>
          </cell>
          <cell r="AK118">
            <v>2.4500000000000002</v>
          </cell>
          <cell r="AL118">
            <v>2.76</v>
          </cell>
          <cell r="AM118">
            <v>3.06</v>
          </cell>
          <cell r="AN118">
            <v>3.36</v>
          </cell>
          <cell r="AO118">
            <v>3.66</v>
          </cell>
          <cell r="AP118">
            <v>3.98</v>
          </cell>
          <cell r="AQ118">
            <v>4.3099999999999996</v>
          </cell>
          <cell r="AR118">
            <v>4.67</v>
          </cell>
          <cell r="AS118">
            <v>5.05</v>
          </cell>
          <cell r="AT118">
            <v>5.47</v>
          </cell>
          <cell r="AU118">
            <v>5.92</v>
          </cell>
          <cell r="AV118">
            <v>6.42</v>
          </cell>
          <cell r="AW118">
            <v>6.96</v>
          </cell>
          <cell r="AX118">
            <v>7.57</v>
          </cell>
          <cell r="AY118">
            <v>8.27</v>
          </cell>
          <cell r="AZ118">
            <v>9.08</v>
          </cell>
          <cell r="BA118">
            <v>10</v>
          </cell>
          <cell r="BB118">
            <v>11.05</v>
          </cell>
          <cell r="BC118">
            <v>12.25</v>
          </cell>
        </row>
        <row r="119">
          <cell r="A119" t="str">
            <v>ACIPOTH[ALLC]</v>
          </cell>
          <cell r="B119" t="str">
            <v>MW</v>
          </cell>
          <cell r="C119" t="str">
            <v>EnerGreen</v>
          </cell>
          <cell r="D119" t="str">
            <v>ACIPOTH[ALLC]_MWS2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0.24</v>
          </cell>
          <cell r="AD119">
            <v>0.49</v>
          </cell>
          <cell r="AE119">
            <v>0.74</v>
          </cell>
          <cell r="AF119">
            <v>1.01</v>
          </cell>
          <cell r="AG119">
            <v>1.29</v>
          </cell>
          <cell r="AH119">
            <v>1.58</v>
          </cell>
          <cell r="AI119">
            <v>1.9</v>
          </cell>
          <cell r="AJ119">
            <v>2.23</v>
          </cell>
          <cell r="AK119">
            <v>2.57</v>
          </cell>
          <cell r="AL119">
            <v>2.91</v>
          </cell>
          <cell r="AM119">
            <v>3.24</v>
          </cell>
          <cell r="AN119">
            <v>3.57</v>
          </cell>
          <cell r="AO119">
            <v>3.89</v>
          </cell>
          <cell r="AP119">
            <v>4.2300000000000004</v>
          </cell>
          <cell r="AQ119">
            <v>4.58</v>
          </cell>
          <cell r="AR119">
            <v>4.95</v>
          </cell>
          <cell r="AS119">
            <v>5.35</v>
          </cell>
          <cell r="AT119">
            <v>5.78</v>
          </cell>
          <cell r="AU119">
            <v>6.24</v>
          </cell>
          <cell r="AV119">
            <v>6.75</v>
          </cell>
          <cell r="AW119">
            <v>7.31</v>
          </cell>
          <cell r="AX119">
            <v>7.92</v>
          </cell>
          <cell r="AY119">
            <v>8.61</v>
          </cell>
          <cell r="AZ119">
            <v>9.35</v>
          </cell>
          <cell r="BA119">
            <v>10.15</v>
          </cell>
          <cell r="BB119">
            <v>11.02</v>
          </cell>
          <cell r="BC119">
            <v>11.97</v>
          </cell>
        </row>
        <row r="120">
          <cell r="A120" t="str">
            <v>EM GHG GAS[ALLC,CO2]</v>
          </cell>
          <cell r="B120" t="str">
            <v>ktCO2</v>
          </cell>
          <cell r="C120" t="str">
            <v>EnerBase</v>
          </cell>
          <cell r="D120" t="str">
            <v>EM GHG GAS[ALLC,CO2]_ktCO2S3</v>
          </cell>
          <cell r="E120">
            <v>143130.51999999999</v>
          </cell>
          <cell r="F120">
            <v>129809.8</v>
          </cell>
          <cell r="G120">
            <v>121590.54</v>
          </cell>
          <cell r="H120">
            <v>131779.78</v>
          </cell>
          <cell r="I120">
            <v>147572.14000000001</v>
          </cell>
          <cell r="J120">
            <v>155048.01999999999</v>
          </cell>
          <cell r="K120">
            <v>161785.39000000001</v>
          </cell>
          <cell r="L120">
            <v>169030.19</v>
          </cell>
          <cell r="M120">
            <v>180191.11</v>
          </cell>
          <cell r="N120">
            <v>169489.89</v>
          </cell>
          <cell r="O120">
            <v>176954.83</v>
          </cell>
          <cell r="P120">
            <v>185568.14</v>
          </cell>
          <cell r="Q120">
            <v>192221.02</v>
          </cell>
          <cell r="R120">
            <v>192841.92</v>
          </cell>
          <cell r="S120">
            <v>189753.89</v>
          </cell>
          <cell r="T120">
            <v>196139.38</v>
          </cell>
          <cell r="U120">
            <v>193614.63</v>
          </cell>
          <cell r="V120">
            <v>192404.16</v>
          </cell>
          <cell r="W120">
            <v>181462.75</v>
          </cell>
          <cell r="X120">
            <v>171140.23</v>
          </cell>
          <cell r="Y120">
            <v>162005.22</v>
          </cell>
          <cell r="Z120">
            <v>192979.66</v>
          </cell>
          <cell r="AA120">
            <v>181961.41</v>
          </cell>
          <cell r="AB120">
            <v>180219.59</v>
          </cell>
          <cell r="AC120">
            <v>169078.36</v>
          </cell>
          <cell r="AD120">
            <v>173886.33</v>
          </cell>
          <cell r="AE120">
            <v>179989.42</v>
          </cell>
          <cell r="AF120">
            <v>185753.7</v>
          </cell>
          <cell r="AG120">
            <v>190411.78</v>
          </cell>
          <cell r="AH120">
            <v>193242.02</v>
          </cell>
          <cell r="AI120">
            <v>194349.84</v>
          </cell>
          <cell r="AJ120">
            <v>195283.72</v>
          </cell>
          <cell r="AK120">
            <v>196425.05</v>
          </cell>
          <cell r="AL120">
            <v>197523.08</v>
          </cell>
          <cell r="AM120">
            <v>199024.47</v>
          </cell>
          <cell r="AN120">
            <v>200637.36</v>
          </cell>
          <cell r="AO120">
            <v>202236.95</v>
          </cell>
          <cell r="AP120">
            <v>203807.31</v>
          </cell>
          <cell r="AQ120">
            <v>205792.08</v>
          </cell>
          <cell r="AR120">
            <v>207903.89</v>
          </cell>
          <cell r="AS120">
            <v>210118.75</v>
          </cell>
          <cell r="AT120">
            <v>211830.78</v>
          </cell>
          <cell r="AU120">
            <v>213429.78</v>
          </cell>
          <cell r="AV120">
            <v>215045.42</v>
          </cell>
          <cell r="AW120">
            <v>216583.86</v>
          </cell>
          <cell r="AX120">
            <v>218023.31</v>
          </cell>
          <cell r="AY120">
            <v>219506.05</v>
          </cell>
          <cell r="AZ120">
            <v>220957.94</v>
          </cell>
          <cell r="BA120">
            <v>222359.55</v>
          </cell>
          <cell r="BB120">
            <v>223673.22</v>
          </cell>
          <cell r="BC120">
            <v>224896.88</v>
          </cell>
        </row>
        <row r="121">
          <cell r="A121" t="str">
            <v>EM GHG GAS[ALLC,CO2]</v>
          </cell>
          <cell r="B121" t="str">
            <v>ktCO2</v>
          </cell>
          <cell r="C121" t="str">
            <v>EnerBlue</v>
          </cell>
          <cell r="D121" t="str">
            <v>EM GHG GAS[ALLC,CO2]_ktCO2S1</v>
          </cell>
          <cell r="E121">
            <v>143130.51999999999</v>
          </cell>
          <cell r="F121">
            <v>129809.8</v>
          </cell>
          <cell r="G121">
            <v>121590.54</v>
          </cell>
          <cell r="H121">
            <v>131779.78</v>
          </cell>
          <cell r="I121">
            <v>147572.14000000001</v>
          </cell>
          <cell r="J121">
            <v>155048.01999999999</v>
          </cell>
          <cell r="K121">
            <v>161785.39000000001</v>
          </cell>
          <cell r="L121">
            <v>169030.19</v>
          </cell>
          <cell r="M121">
            <v>180191.11</v>
          </cell>
          <cell r="N121">
            <v>169489.89</v>
          </cell>
          <cell r="O121">
            <v>176954.83</v>
          </cell>
          <cell r="P121">
            <v>185568.14</v>
          </cell>
          <cell r="Q121">
            <v>192221.02</v>
          </cell>
          <cell r="R121">
            <v>192841.92</v>
          </cell>
          <cell r="S121">
            <v>189753.89</v>
          </cell>
          <cell r="T121">
            <v>196139.38</v>
          </cell>
          <cell r="U121">
            <v>193614.63</v>
          </cell>
          <cell r="V121">
            <v>192404.16</v>
          </cell>
          <cell r="W121">
            <v>181462.75</v>
          </cell>
          <cell r="X121">
            <v>171140.23</v>
          </cell>
          <cell r="Y121">
            <v>162005.22</v>
          </cell>
          <cell r="Z121">
            <v>192979.66</v>
          </cell>
          <cell r="AA121">
            <v>181961.41</v>
          </cell>
          <cell r="AB121">
            <v>180219.59</v>
          </cell>
          <cell r="AC121">
            <v>168019.25</v>
          </cell>
          <cell r="AD121">
            <v>169673.45</v>
          </cell>
          <cell r="AE121">
            <v>173328.36</v>
          </cell>
          <cell r="AF121">
            <v>176238.34</v>
          </cell>
          <cell r="AG121">
            <v>177436.69</v>
          </cell>
          <cell r="AH121">
            <v>176077.97</v>
          </cell>
          <cell r="AI121">
            <v>172658.63</v>
          </cell>
          <cell r="AJ121">
            <v>168857.5</v>
          </cell>
          <cell r="AK121">
            <v>165290.94</v>
          </cell>
          <cell r="AL121">
            <v>161746.76999999999</v>
          </cell>
          <cell r="AM121">
            <v>158774.56</v>
          </cell>
          <cell r="AN121">
            <v>156011.35999999999</v>
          </cell>
          <cell r="AO121">
            <v>153123.47</v>
          </cell>
          <cell r="AP121">
            <v>150227.38</v>
          </cell>
          <cell r="AQ121">
            <v>147163</v>
          </cell>
          <cell r="AR121">
            <v>144171.54999999999</v>
          </cell>
          <cell r="AS121">
            <v>141317.22</v>
          </cell>
          <cell r="AT121">
            <v>137995.95000000001</v>
          </cell>
          <cell r="AU121">
            <v>134476.26999999999</v>
          </cell>
          <cell r="AV121">
            <v>131107.60999999999</v>
          </cell>
          <cell r="AW121">
            <v>127685.49</v>
          </cell>
          <cell r="AX121">
            <v>124311.66</v>
          </cell>
          <cell r="AY121">
            <v>121151.41</v>
          </cell>
          <cell r="AZ121">
            <v>118067.04</v>
          </cell>
          <cell r="BA121">
            <v>114228.38</v>
          </cell>
          <cell r="BB121">
            <v>109489.7</v>
          </cell>
          <cell r="BC121">
            <v>104110.91</v>
          </cell>
        </row>
        <row r="122">
          <cell r="A122" t="str">
            <v>EM GHG GAS[ALLC,CO2]</v>
          </cell>
          <cell r="B122" t="str">
            <v>ktCO2</v>
          </cell>
          <cell r="C122" t="str">
            <v>EnerGreen</v>
          </cell>
          <cell r="D122" t="str">
            <v>EM GHG GAS[ALLC,CO2]_ktCO2S2</v>
          </cell>
          <cell r="E122">
            <v>143130.51999999999</v>
          </cell>
          <cell r="F122">
            <v>129809.8</v>
          </cell>
          <cell r="G122">
            <v>121590.54</v>
          </cell>
          <cell r="H122">
            <v>131779.78</v>
          </cell>
          <cell r="I122">
            <v>147572.14000000001</v>
          </cell>
          <cell r="J122">
            <v>155048.01999999999</v>
          </cell>
          <cell r="K122">
            <v>161785.39000000001</v>
          </cell>
          <cell r="L122">
            <v>169030.19</v>
          </cell>
          <cell r="M122">
            <v>180191.11</v>
          </cell>
          <cell r="N122">
            <v>169489.89</v>
          </cell>
          <cell r="O122">
            <v>176954.83</v>
          </cell>
          <cell r="P122">
            <v>185568.14</v>
          </cell>
          <cell r="Q122">
            <v>192221.02</v>
          </cell>
          <cell r="R122">
            <v>192841.92</v>
          </cell>
          <cell r="S122">
            <v>189753.89</v>
          </cell>
          <cell r="T122">
            <v>196139.38</v>
          </cell>
          <cell r="U122">
            <v>193614.63</v>
          </cell>
          <cell r="V122">
            <v>192404.16</v>
          </cell>
          <cell r="W122">
            <v>181462.75</v>
          </cell>
          <cell r="X122">
            <v>171140.23</v>
          </cell>
          <cell r="Y122">
            <v>162005.22</v>
          </cell>
          <cell r="Z122">
            <v>192979.66</v>
          </cell>
          <cell r="AA122">
            <v>181961.41</v>
          </cell>
          <cell r="AB122">
            <v>180219.59</v>
          </cell>
          <cell r="AC122">
            <v>167802.75</v>
          </cell>
          <cell r="AD122">
            <v>167741.81</v>
          </cell>
          <cell r="AE122">
            <v>168590.31</v>
          </cell>
          <cell r="AF122">
            <v>168213.89</v>
          </cell>
          <cell r="AG122">
            <v>165205.81</v>
          </cell>
          <cell r="AH122">
            <v>158840.23000000001</v>
          </cell>
          <cell r="AI122">
            <v>150983.60999999999</v>
          </cell>
          <cell r="AJ122">
            <v>143327.39000000001</v>
          </cell>
          <cell r="AK122">
            <v>135808.88</v>
          </cell>
          <cell r="AL122">
            <v>128719.34</v>
          </cell>
          <cell r="AM122">
            <v>122574.7</v>
          </cell>
          <cell r="AN122">
            <v>116933.77</v>
          </cell>
          <cell r="AO122">
            <v>111528.3</v>
          </cell>
          <cell r="AP122">
            <v>106343.27</v>
          </cell>
          <cell r="AQ122">
            <v>101167.58</v>
          </cell>
          <cell r="AR122">
            <v>96128.44</v>
          </cell>
          <cell r="AS122">
            <v>91576.35</v>
          </cell>
          <cell r="AT122">
            <v>87410</v>
          </cell>
          <cell r="AU122">
            <v>83440.92</v>
          </cell>
          <cell r="AV122">
            <v>77458.080000000002</v>
          </cell>
          <cell r="AW122">
            <v>69957</v>
          </cell>
          <cell r="AX122">
            <v>62531.63</v>
          </cell>
          <cell r="AY122">
            <v>55383.29</v>
          </cell>
          <cell r="AZ122">
            <v>48655.44</v>
          </cell>
          <cell r="BA122">
            <v>43009.42</v>
          </cell>
          <cell r="BB122">
            <v>38899.56</v>
          </cell>
          <cell r="BC122">
            <v>35920.29</v>
          </cell>
        </row>
        <row r="123">
          <cell r="A123" t="str">
            <v>EM CO2pPOP[ALLC]</v>
          </cell>
          <cell r="B123" t="str">
            <v>tCO2/cap</v>
          </cell>
          <cell r="C123" t="str">
            <v>EnerBase</v>
          </cell>
          <cell r="D123" t="str">
            <v>EM CO2pPOP[ALLC]_tCO2/habS3</v>
          </cell>
          <cell r="E123">
            <v>3.75</v>
          </cell>
          <cell r="F123">
            <v>3.33</v>
          </cell>
          <cell r="G123">
            <v>3.1</v>
          </cell>
          <cell r="H123">
            <v>3.3</v>
          </cell>
          <cell r="I123">
            <v>3.66</v>
          </cell>
          <cell r="J123">
            <v>3.8</v>
          </cell>
          <cell r="K123">
            <v>3.91</v>
          </cell>
          <cell r="L123">
            <v>4.04</v>
          </cell>
          <cell r="M123">
            <v>4.26</v>
          </cell>
          <cell r="N123">
            <v>3.97</v>
          </cell>
          <cell r="O123">
            <v>4.13</v>
          </cell>
          <cell r="P123">
            <v>4.28</v>
          </cell>
          <cell r="Q123">
            <v>4.4000000000000004</v>
          </cell>
          <cell r="R123">
            <v>4.3600000000000003</v>
          </cell>
          <cell r="S123">
            <v>4.25</v>
          </cell>
          <cell r="T123">
            <v>4.34</v>
          </cell>
          <cell r="U123">
            <v>4.25</v>
          </cell>
          <cell r="V123">
            <v>4.1500000000000004</v>
          </cell>
          <cell r="W123">
            <v>3.87</v>
          </cell>
          <cell r="X123">
            <v>3.6</v>
          </cell>
          <cell r="Y123">
            <v>3.37</v>
          </cell>
          <cell r="Z123">
            <v>4.01</v>
          </cell>
          <cell r="AA123">
            <v>3.74</v>
          </cell>
          <cell r="AB123">
            <v>3.68</v>
          </cell>
          <cell r="AC123">
            <v>3.43</v>
          </cell>
          <cell r="AD123">
            <v>3.5</v>
          </cell>
          <cell r="AE123">
            <v>3.61</v>
          </cell>
          <cell r="AF123">
            <v>3.7</v>
          </cell>
          <cell r="AG123">
            <v>3.78</v>
          </cell>
          <cell r="AH123">
            <v>3.81</v>
          </cell>
          <cell r="AI123">
            <v>3.81</v>
          </cell>
          <cell r="AJ123">
            <v>3.81</v>
          </cell>
          <cell r="AK123">
            <v>3.81</v>
          </cell>
          <cell r="AL123">
            <v>3.81</v>
          </cell>
          <cell r="AM123">
            <v>3.82</v>
          </cell>
          <cell r="AN123">
            <v>3.83</v>
          </cell>
          <cell r="AO123">
            <v>3.85</v>
          </cell>
          <cell r="AP123">
            <v>3.86</v>
          </cell>
          <cell r="AQ123">
            <v>3.88</v>
          </cell>
          <cell r="AR123">
            <v>3.9</v>
          </cell>
          <cell r="AS123">
            <v>3.93</v>
          </cell>
          <cell r="AT123">
            <v>3.94</v>
          </cell>
          <cell r="AU123">
            <v>3.96</v>
          </cell>
          <cell r="AV123">
            <v>3.97</v>
          </cell>
          <cell r="AW123">
            <v>3.99</v>
          </cell>
          <cell r="AX123">
            <v>4</v>
          </cell>
          <cell r="AY123">
            <v>4.01</v>
          </cell>
          <cell r="AZ123">
            <v>4.03</v>
          </cell>
          <cell r="BA123">
            <v>4.04</v>
          </cell>
          <cell r="BB123">
            <v>4.0599999999999996</v>
          </cell>
          <cell r="BC123">
            <v>4.07</v>
          </cell>
        </row>
        <row r="124">
          <cell r="A124" t="str">
            <v>EM CO2pPOP[ALLC]</v>
          </cell>
          <cell r="B124" t="str">
            <v>tCO2/cap</v>
          </cell>
          <cell r="C124" t="str">
            <v>EnerBlue</v>
          </cell>
          <cell r="D124" t="str">
            <v>EM CO2pPOP[ALLC]_tCO2/habS1</v>
          </cell>
          <cell r="E124">
            <v>3.75</v>
          </cell>
          <cell r="F124">
            <v>3.33</v>
          </cell>
          <cell r="G124">
            <v>3.1</v>
          </cell>
          <cell r="H124">
            <v>3.3</v>
          </cell>
          <cell r="I124">
            <v>3.66</v>
          </cell>
          <cell r="J124">
            <v>3.8</v>
          </cell>
          <cell r="K124">
            <v>3.91</v>
          </cell>
          <cell r="L124">
            <v>4.04</v>
          </cell>
          <cell r="M124">
            <v>4.26</v>
          </cell>
          <cell r="N124">
            <v>3.97</v>
          </cell>
          <cell r="O124">
            <v>4.13</v>
          </cell>
          <cell r="P124">
            <v>4.28</v>
          </cell>
          <cell r="Q124">
            <v>4.4000000000000004</v>
          </cell>
          <cell r="R124">
            <v>4.3600000000000003</v>
          </cell>
          <cell r="S124">
            <v>4.25</v>
          </cell>
          <cell r="T124">
            <v>4.34</v>
          </cell>
          <cell r="U124">
            <v>4.25</v>
          </cell>
          <cell r="V124">
            <v>4.1500000000000004</v>
          </cell>
          <cell r="W124">
            <v>3.87</v>
          </cell>
          <cell r="X124">
            <v>3.6</v>
          </cell>
          <cell r="Y124">
            <v>3.37</v>
          </cell>
          <cell r="Z124">
            <v>4.01</v>
          </cell>
          <cell r="AA124">
            <v>3.74</v>
          </cell>
          <cell r="AB124">
            <v>3.68</v>
          </cell>
          <cell r="AC124">
            <v>3.41</v>
          </cell>
          <cell r="AD124">
            <v>3.42</v>
          </cell>
          <cell r="AE124">
            <v>3.47</v>
          </cell>
          <cell r="AF124">
            <v>3.51</v>
          </cell>
          <cell r="AG124">
            <v>3.51</v>
          </cell>
          <cell r="AH124">
            <v>3.46</v>
          </cell>
          <cell r="AI124">
            <v>3.37</v>
          </cell>
          <cell r="AJ124">
            <v>3.28</v>
          </cell>
          <cell r="AK124">
            <v>3.19</v>
          </cell>
          <cell r="AL124">
            <v>3.1</v>
          </cell>
          <cell r="AM124">
            <v>3.02</v>
          </cell>
          <cell r="AN124">
            <v>2.95</v>
          </cell>
          <cell r="AO124">
            <v>2.88</v>
          </cell>
          <cell r="AP124">
            <v>2.8</v>
          </cell>
          <cell r="AQ124">
            <v>2.73</v>
          </cell>
          <cell r="AR124">
            <v>2.66</v>
          </cell>
          <cell r="AS124">
            <v>2.59</v>
          </cell>
          <cell r="AT124">
            <v>2.52</v>
          </cell>
          <cell r="AU124">
            <v>2.44</v>
          </cell>
          <cell r="AV124">
            <v>2.37</v>
          </cell>
          <cell r="AW124">
            <v>2.2999999999999998</v>
          </cell>
          <cell r="AX124">
            <v>2.2200000000000002</v>
          </cell>
          <cell r="AY124">
            <v>2.16</v>
          </cell>
          <cell r="AZ124">
            <v>2.09</v>
          </cell>
          <cell r="BA124">
            <v>2.0099999999999998</v>
          </cell>
          <cell r="BB124">
            <v>1.92</v>
          </cell>
          <cell r="BC124">
            <v>1.82</v>
          </cell>
        </row>
        <row r="125">
          <cell r="A125" t="str">
            <v>EM CO2pPOP[ALLC]</v>
          </cell>
          <cell r="B125" t="str">
            <v>tCO2/cap</v>
          </cell>
          <cell r="C125" t="str">
            <v>EnerGreen</v>
          </cell>
          <cell r="D125" t="str">
            <v>EM CO2pPOP[ALLC]_tCO2/habS2</v>
          </cell>
          <cell r="E125">
            <v>3.75</v>
          </cell>
          <cell r="F125">
            <v>3.33</v>
          </cell>
          <cell r="G125">
            <v>3.1</v>
          </cell>
          <cell r="H125">
            <v>3.3</v>
          </cell>
          <cell r="I125">
            <v>3.66</v>
          </cell>
          <cell r="J125">
            <v>3.8</v>
          </cell>
          <cell r="K125">
            <v>3.91</v>
          </cell>
          <cell r="L125">
            <v>4.04</v>
          </cell>
          <cell r="M125">
            <v>4.26</v>
          </cell>
          <cell r="N125">
            <v>3.97</v>
          </cell>
          <cell r="O125">
            <v>4.13</v>
          </cell>
          <cell r="P125">
            <v>4.28</v>
          </cell>
          <cell r="Q125">
            <v>4.4000000000000004</v>
          </cell>
          <cell r="R125">
            <v>4.3600000000000003</v>
          </cell>
          <cell r="S125">
            <v>4.25</v>
          </cell>
          <cell r="T125">
            <v>4.34</v>
          </cell>
          <cell r="U125">
            <v>4.25</v>
          </cell>
          <cell r="V125">
            <v>4.1500000000000004</v>
          </cell>
          <cell r="W125">
            <v>3.87</v>
          </cell>
          <cell r="X125">
            <v>3.6</v>
          </cell>
          <cell r="Y125">
            <v>3.37</v>
          </cell>
          <cell r="Z125">
            <v>4.01</v>
          </cell>
          <cell r="AA125">
            <v>3.74</v>
          </cell>
          <cell r="AB125">
            <v>3.68</v>
          </cell>
          <cell r="AC125">
            <v>3.4</v>
          </cell>
          <cell r="AD125">
            <v>3.38</v>
          </cell>
          <cell r="AE125">
            <v>3.38</v>
          </cell>
          <cell r="AF125">
            <v>3.35</v>
          </cell>
          <cell r="AG125">
            <v>3.27</v>
          </cell>
          <cell r="AH125">
            <v>3.12</v>
          </cell>
          <cell r="AI125">
            <v>2.94</v>
          </cell>
          <cell r="AJ125">
            <v>2.77</v>
          </cell>
          <cell r="AK125">
            <v>2.6</v>
          </cell>
          <cell r="AL125">
            <v>2.44</v>
          </cell>
          <cell r="AM125">
            <v>2.31</v>
          </cell>
          <cell r="AN125">
            <v>2.19</v>
          </cell>
          <cell r="AO125">
            <v>2.0699999999999998</v>
          </cell>
          <cell r="AP125">
            <v>1.96</v>
          </cell>
          <cell r="AQ125">
            <v>1.85</v>
          </cell>
          <cell r="AR125">
            <v>1.75</v>
          </cell>
          <cell r="AS125">
            <v>1.66</v>
          </cell>
          <cell r="AT125">
            <v>1.57</v>
          </cell>
          <cell r="AU125">
            <v>1.49</v>
          </cell>
          <cell r="AV125">
            <v>1.37</v>
          </cell>
          <cell r="AW125">
            <v>1.23</v>
          </cell>
          <cell r="AX125">
            <v>1.0900000000000001</v>
          </cell>
          <cell r="AY125">
            <v>0.95</v>
          </cell>
          <cell r="AZ125">
            <v>0.82</v>
          </cell>
          <cell r="BA125">
            <v>0.72</v>
          </cell>
          <cell r="BB125">
            <v>0.64</v>
          </cell>
          <cell r="BC125">
            <v>0.59</v>
          </cell>
        </row>
        <row r="126">
          <cell r="A126" t="str">
            <v>EM CO2pGDP[ALLC]</v>
          </cell>
          <cell r="B126" t="str">
            <v>kgCO2/$15ppp</v>
          </cell>
          <cell r="C126" t="str">
            <v>EnerBase</v>
          </cell>
          <cell r="D126" t="str">
            <v>EM CO2pGDP[ALLC]_tCO2/MUS$15ppaS3</v>
          </cell>
          <cell r="E126">
            <v>241.06</v>
          </cell>
          <cell r="F126">
            <v>226.49</v>
          </cell>
          <cell r="G126">
            <v>238.79</v>
          </cell>
          <cell r="H126">
            <v>236.4</v>
          </cell>
          <cell r="I126">
            <v>242.91</v>
          </cell>
          <cell r="J126">
            <v>233.92</v>
          </cell>
          <cell r="K126">
            <v>225.24</v>
          </cell>
          <cell r="L126">
            <v>215.49</v>
          </cell>
          <cell r="M126">
            <v>220.6</v>
          </cell>
          <cell r="N126">
            <v>220.75</v>
          </cell>
          <cell r="O126">
            <v>208.99</v>
          </cell>
          <cell r="P126">
            <v>206.86</v>
          </cell>
          <cell r="Q126">
            <v>217.02</v>
          </cell>
          <cell r="R126">
            <v>212.41</v>
          </cell>
          <cell r="S126">
            <v>214.78</v>
          </cell>
          <cell r="T126">
            <v>216.09</v>
          </cell>
          <cell r="U126">
            <v>217.99</v>
          </cell>
          <cell r="V126">
            <v>209.45</v>
          </cell>
          <cell r="W126">
            <v>202.44</v>
          </cell>
          <cell r="X126">
            <v>194.29</v>
          </cell>
          <cell r="Y126">
            <v>203.98</v>
          </cell>
          <cell r="Z126">
            <v>221.93</v>
          </cell>
          <cell r="AA126">
            <v>197.71</v>
          </cell>
          <cell r="AB126">
            <v>198.84</v>
          </cell>
          <cell r="AC126">
            <v>191.52</v>
          </cell>
          <cell r="AD126">
            <v>187.59</v>
          </cell>
          <cell r="AE126">
            <v>185.93</v>
          </cell>
          <cell r="AF126">
            <v>184.8</v>
          </cell>
          <cell r="AG126">
            <v>183.83</v>
          </cell>
          <cell r="AH126">
            <v>182.4</v>
          </cell>
          <cell r="AI126">
            <v>180.22</v>
          </cell>
          <cell r="AJ126">
            <v>177.65</v>
          </cell>
          <cell r="AK126">
            <v>175.34</v>
          </cell>
          <cell r="AL126">
            <v>173.08</v>
          </cell>
          <cell r="AM126">
            <v>171.23</v>
          </cell>
          <cell r="AN126">
            <v>169.54</v>
          </cell>
          <cell r="AO126">
            <v>167.88</v>
          </cell>
          <cell r="AP126">
            <v>166.24</v>
          </cell>
          <cell r="AQ126">
            <v>164.98</v>
          </cell>
          <cell r="AR126">
            <v>163.87</v>
          </cell>
          <cell r="AS126">
            <v>162.87</v>
          </cell>
          <cell r="AT126">
            <v>161.44</v>
          </cell>
          <cell r="AU126">
            <v>159.99</v>
          </cell>
          <cell r="AV126">
            <v>158.56</v>
          </cell>
          <cell r="AW126">
            <v>157.1</v>
          </cell>
          <cell r="AX126">
            <v>155.6</v>
          </cell>
          <cell r="AY126">
            <v>154.09</v>
          </cell>
          <cell r="AZ126">
            <v>152.57</v>
          </cell>
          <cell r="BA126">
            <v>151.03</v>
          </cell>
          <cell r="BB126">
            <v>149.46</v>
          </cell>
          <cell r="BC126">
            <v>147.86000000000001</v>
          </cell>
        </row>
        <row r="127">
          <cell r="A127" t="str">
            <v>EM CO2pGDP[ALLC]</v>
          </cell>
          <cell r="B127" t="str">
            <v>kgCO2/$15ppp</v>
          </cell>
          <cell r="C127" t="str">
            <v>EnerBlue</v>
          </cell>
          <cell r="D127" t="str">
            <v>EM CO2pGDP[ALLC]_tCO2/MUS$15ppaS1</v>
          </cell>
          <cell r="E127">
            <v>241.06</v>
          </cell>
          <cell r="F127">
            <v>226.49</v>
          </cell>
          <cell r="G127">
            <v>238.79</v>
          </cell>
          <cell r="H127">
            <v>236.4</v>
          </cell>
          <cell r="I127">
            <v>242.91</v>
          </cell>
          <cell r="J127">
            <v>233.92</v>
          </cell>
          <cell r="K127">
            <v>225.24</v>
          </cell>
          <cell r="L127">
            <v>215.49</v>
          </cell>
          <cell r="M127">
            <v>220.6</v>
          </cell>
          <cell r="N127">
            <v>220.75</v>
          </cell>
          <cell r="O127">
            <v>208.99</v>
          </cell>
          <cell r="P127">
            <v>206.86</v>
          </cell>
          <cell r="Q127">
            <v>217.02</v>
          </cell>
          <cell r="R127">
            <v>212.41</v>
          </cell>
          <cell r="S127">
            <v>214.78</v>
          </cell>
          <cell r="T127">
            <v>216.09</v>
          </cell>
          <cell r="U127">
            <v>217.99</v>
          </cell>
          <cell r="V127">
            <v>209.45</v>
          </cell>
          <cell r="W127">
            <v>202.44</v>
          </cell>
          <cell r="X127">
            <v>194.29</v>
          </cell>
          <cell r="Y127">
            <v>203.98</v>
          </cell>
          <cell r="Z127">
            <v>221.93</v>
          </cell>
          <cell r="AA127">
            <v>197.71</v>
          </cell>
          <cell r="AB127">
            <v>198.84</v>
          </cell>
          <cell r="AC127">
            <v>190.25</v>
          </cell>
          <cell r="AD127">
            <v>182.92</v>
          </cell>
          <cell r="AE127">
            <v>178.87</v>
          </cell>
          <cell r="AF127">
            <v>175.08</v>
          </cell>
          <cell r="AG127">
            <v>170.95</v>
          </cell>
          <cell r="AH127">
            <v>165.71</v>
          </cell>
          <cell r="AI127">
            <v>159.47</v>
          </cell>
          <cell r="AJ127">
            <v>152.81</v>
          </cell>
          <cell r="AK127">
            <v>146.56</v>
          </cell>
          <cell r="AL127">
            <v>140.57</v>
          </cell>
          <cell r="AM127">
            <v>135.29</v>
          </cell>
          <cell r="AN127">
            <v>130.38</v>
          </cell>
          <cell r="AO127">
            <v>125.55</v>
          </cell>
          <cell r="AP127">
            <v>120.88</v>
          </cell>
          <cell r="AQ127">
            <v>116.21</v>
          </cell>
          <cell r="AR127">
            <v>111.77</v>
          </cell>
          <cell r="AS127">
            <v>107.6</v>
          </cell>
          <cell r="AT127">
            <v>103.16</v>
          </cell>
          <cell r="AU127">
            <v>98.73</v>
          </cell>
          <cell r="AV127">
            <v>94.54</v>
          </cell>
          <cell r="AW127">
            <v>90.44</v>
          </cell>
          <cell r="AX127">
            <v>86.5</v>
          </cell>
          <cell r="AY127">
            <v>82.79</v>
          </cell>
          <cell r="AZ127">
            <v>79.239999999999995</v>
          </cell>
          <cell r="BA127">
            <v>75.260000000000005</v>
          </cell>
          <cell r="BB127">
            <v>70.78</v>
          </cell>
          <cell r="BC127">
            <v>65.989999999999995</v>
          </cell>
        </row>
        <row r="128">
          <cell r="A128" t="str">
            <v>EM CO2pGDP[ALLC]</v>
          </cell>
          <cell r="B128" t="str">
            <v>kgCO2/$15ppp</v>
          </cell>
          <cell r="C128" t="str">
            <v>EnerGreen</v>
          </cell>
          <cell r="D128" t="str">
            <v>EM CO2pGDP[ALLC]_tCO2/MUS$15ppaS2</v>
          </cell>
          <cell r="E128">
            <v>241.06</v>
          </cell>
          <cell r="F128">
            <v>226.49</v>
          </cell>
          <cell r="G128">
            <v>238.79</v>
          </cell>
          <cell r="H128">
            <v>236.4</v>
          </cell>
          <cell r="I128">
            <v>242.91</v>
          </cell>
          <cell r="J128">
            <v>233.92</v>
          </cell>
          <cell r="K128">
            <v>225.24</v>
          </cell>
          <cell r="L128">
            <v>215.49</v>
          </cell>
          <cell r="M128">
            <v>220.6</v>
          </cell>
          <cell r="N128">
            <v>220.75</v>
          </cell>
          <cell r="O128">
            <v>208.99</v>
          </cell>
          <cell r="P128">
            <v>206.86</v>
          </cell>
          <cell r="Q128">
            <v>217.02</v>
          </cell>
          <cell r="R128">
            <v>212.41</v>
          </cell>
          <cell r="S128">
            <v>214.78</v>
          </cell>
          <cell r="T128">
            <v>216.09</v>
          </cell>
          <cell r="U128">
            <v>217.99</v>
          </cell>
          <cell r="V128">
            <v>209.45</v>
          </cell>
          <cell r="W128">
            <v>202.44</v>
          </cell>
          <cell r="X128">
            <v>194.29</v>
          </cell>
          <cell r="Y128">
            <v>203.98</v>
          </cell>
          <cell r="Z128">
            <v>221.93</v>
          </cell>
          <cell r="AA128">
            <v>197.71</v>
          </cell>
          <cell r="AB128">
            <v>198.84</v>
          </cell>
          <cell r="AC128">
            <v>190</v>
          </cell>
          <cell r="AD128">
            <v>180.91</v>
          </cell>
          <cell r="AE128">
            <v>173.97</v>
          </cell>
          <cell r="AF128">
            <v>167.01</v>
          </cell>
          <cell r="AG128">
            <v>158.91999999999999</v>
          </cell>
          <cell r="AH128">
            <v>149.04</v>
          </cell>
          <cell r="AI128">
            <v>138.82</v>
          </cell>
          <cell r="AJ128">
            <v>128.97</v>
          </cell>
          <cell r="AK128">
            <v>119.55</v>
          </cell>
          <cell r="AL128">
            <v>110.92</v>
          </cell>
          <cell r="AM128">
            <v>103.47</v>
          </cell>
          <cell r="AN128">
            <v>96.74</v>
          </cell>
          <cell r="AO128">
            <v>90.44</v>
          </cell>
          <cell r="AP128">
            <v>84.56</v>
          </cell>
          <cell r="AQ128">
            <v>78.88</v>
          </cell>
          <cell r="AR128">
            <v>73.5</v>
          </cell>
          <cell r="AS128">
            <v>68.709999999999994</v>
          </cell>
          <cell r="AT128">
            <v>64.37</v>
          </cell>
          <cell r="AU128">
            <v>60.34</v>
          </cell>
          <cell r="AV128">
            <v>54.88</v>
          </cell>
          <cell r="AW128">
            <v>48.42</v>
          </cell>
          <cell r="AX128">
            <v>42.23</v>
          </cell>
          <cell r="AY128">
            <v>36.43</v>
          </cell>
          <cell r="AZ128">
            <v>31.13</v>
          </cell>
          <cell r="BA128">
            <v>26.78</v>
          </cell>
          <cell r="BB128">
            <v>23.66</v>
          </cell>
          <cell r="BC128">
            <v>21.44</v>
          </cell>
        </row>
        <row r="129">
          <cell r="A129" t="str">
            <v>GDPGRW[ALLC]</v>
          </cell>
          <cell r="B129" t="str">
            <v>%</v>
          </cell>
          <cell r="C129" t="str">
            <v>EnerBase</v>
          </cell>
          <cell r="D129" t="str">
            <v>GDPGRW[ALLC]_%S3</v>
          </cell>
          <cell r="E129">
            <v>-0.79</v>
          </cell>
          <cell r="F129">
            <v>-4.41</v>
          </cell>
          <cell r="G129">
            <v>-10.89</v>
          </cell>
          <cell r="H129">
            <v>8.84</v>
          </cell>
          <cell r="I129">
            <v>9.0299999999999994</v>
          </cell>
          <cell r="J129">
            <v>8.85</v>
          </cell>
          <cell r="K129">
            <v>8.0500000000000007</v>
          </cell>
          <cell r="L129">
            <v>9.01</v>
          </cell>
          <cell r="M129">
            <v>4.0599999999999996</v>
          </cell>
          <cell r="N129">
            <v>-5.92</v>
          </cell>
          <cell r="O129">
            <v>10.130000000000001</v>
          </cell>
          <cell r="P129">
            <v>6</v>
          </cell>
          <cell r="Q129">
            <v>-1.03</v>
          </cell>
          <cell r="R129">
            <v>2.41</v>
          </cell>
          <cell r="S129">
            <v>-2.5099999999999998</v>
          </cell>
          <cell r="T129">
            <v>2.73</v>
          </cell>
          <cell r="U129">
            <v>-2.08</v>
          </cell>
          <cell r="V129">
            <v>2.82</v>
          </cell>
          <cell r="W129">
            <v>-2.62</v>
          </cell>
          <cell r="X129">
            <v>-2</v>
          </cell>
          <cell r="Y129">
            <v>-9.94</v>
          </cell>
          <cell r="Z129">
            <v>10.4</v>
          </cell>
          <cell r="AA129">
            <v>5.24</v>
          </cell>
          <cell r="AB129">
            <v>-1.57</v>
          </cell>
          <cell r="AC129">
            <v>-2.8</v>
          </cell>
          <cell r="AD129">
            <v>5</v>
          </cell>
          <cell r="AE129">
            <v>4.5</v>
          </cell>
          <cell r="AF129">
            <v>3.9</v>
          </cell>
          <cell r="AG129">
            <v>3.1</v>
          </cell>
          <cell r="AH129">
            <v>2.2999999999999998</v>
          </cell>
          <cell r="AI129">
            <v>1.77</v>
          </cell>
          <cell r="AJ129">
            <v>1.91</v>
          </cell>
          <cell r="AK129">
            <v>1.89</v>
          </cell>
          <cell r="AL129">
            <v>1.85</v>
          </cell>
          <cell r="AM129">
            <v>1.84</v>
          </cell>
          <cell r="AN129">
            <v>1.8</v>
          </cell>
          <cell r="AO129">
            <v>1.79</v>
          </cell>
          <cell r="AP129">
            <v>1.76</v>
          </cell>
          <cell r="AQ129">
            <v>1.74</v>
          </cell>
          <cell r="AR129">
            <v>1.72</v>
          </cell>
          <cell r="AS129">
            <v>1.69</v>
          </cell>
          <cell r="AT129">
            <v>1.71</v>
          </cell>
          <cell r="AU129">
            <v>1.67</v>
          </cell>
          <cell r="AV129">
            <v>1.66</v>
          </cell>
          <cell r="AW129">
            <v>1.65</v>
          </cell>
          <cell r="AX129">
            <v>1.62</v>
          </cell>
          <cell r="AY129">
            <v>1.66</v>
          </cell>
          <cell r="AZ129">
            <v>1.66</v>
          </cell>
          <cell r="BA129">
            <v>1.65</v>
          </cell>
          <cell r="BB129">
            <v>1.64</v>
          </cell>
          <cell r="BC129">
            <v>1.62</v>
          </cell>
        </row>
        <row r="130">
          <cell r="A130" t="str">
            <v>GDPGRW[ALLC]</v>
          </cell>
          <cell r="B130" t="str">
            <v>%</v>
          </cell>
          <cell r="C130" t="str">
            <v>EnerBlue</v>
          </cell>
          <cell r="D130" t="str">
            <v>GDPGRW[ALLC]_%S1</v>
          </cell>
          <cell r="E130">
            <v>-0.79</v>
          </cell>
          <cell r="F130">
            <v>-4.41</v>
          </cell>
          <cell r="G130">
            <v>-10.89</v>
          </cell>
          <cell r="H130">
            <v>8.84</v>
          </cell>
          <cell r="I130">
            <v>9.0299999999999994</v>
          </cell>
          <cell r="J130">
            <v>8.85</v>
          </cell>
          <cell r="K130">
            <v>8.0500000000000007</v>
          </cell>
          <cell r="L130">
            <v>9.01</v>
          </cell>
          <cell r="M130">
            <v>4.0599999999999996</v>
          </cell>
          <cell r="N130">
            <v>-5.92</v>
          </cell>
          <cell r="O130">
            <v>10.130000000000001</v>
          </cell>
          <cell r="P130">
            <v>6</v>
          </cell>
          <cell r="Q130">
            <v>-1.03</v>
          </cell>
          <cell r="R130">
            <v>2.41</v>
          </cell>
          <cell r="S130">
            <v>-2.5099999999999998</v>
          </cell>
          <cell r="T130">
            <v>2.73</v>
          </cell>
          <cell r="U130">
            <v>-2.08</v>
          </cell>
          <cell r="V130">
            <v>2.82</v>
          </cell>
          <cell r="W130">
            <v>-2.62</v>
          </cell>
          <cell r="X130">
            <v>-2</v>
          </cell>
          <cell r="Y130">
            <v>-9.94</v>
          </cell>
          <cell r="Z130">
            <v>10.4</v>
          </cell>
          <cell r="AA130">
            <v>5.24</v>
          </cell>
          <cell r="AB130">
            <v>-1.57</v>
          </cell>
          <cell r="AC130">
            <v>-2.8</v>
          </cell>
          <cell r="AD130">
            <v>5</v>
          </cell>
          <cell r="AE130">
            <v>4.5</v>
          </cell>
          <cell r="AF130">
            <v>3.9</v>
          </cell>
          <cell r="AG130">
            <v>3.1</v>
          </cell>
          <cell r="AH130">
            <v>2.2999999999999998</v>
          </cell>
          <cell r="AI130">
            <v>1.77</v>
          </cell>
          <cell r="AJ130">
            <v>1.91</v>
          </cell>
          <cell r="AK130">
            <v>1.89</v>
          </cell>
          <cell r="AL130">
            <v>1.85</v>
          </cell>
          <cell r="AM130">
            <v>1.84</v>
          </cell>
          <cell r="AN130">
            <v>1.8</v>
          </cell>
          <cell r="AO130">
            <v>1.79</v>
          </cell>
          <cell r="AP130">
            <v>1.76</v>
          </cell>
          <cell r="AQ130">
            <v>1.74</v>
          </cell>
          <cell r="AR130">
            <v>1.72</v>
          </cell>
          <cell r="AS130">
            <v>1.69</v>
          </cell>
          <cell r="AT130">
            <v>1.71</v>
          </cell>
          <cell r="AU130">
            <v>1.67</v>
          </cell>
          <cell r="AV130">
            <v>1.66</v>
          </cell>
          <cell r="AW130">
            <v>1.65</v>
          </cell>
          <cell r="AX130">
            <v>1.62</v>
          </cell>
          <cell r="AY130">
            <v>1.66</v>
          </cell>
          <cell r="AZ130">
            <v>1.66</v>
          </cell>
          <cell r="BA130">
            <v>1.65</v>
          </cell>
          <cell r="BB130">
            <v>1.64</v>
          </cell>
          <cell r="BC130">
            <v>1.62</v>
          </cell>
        </row>
        <row r="131">
          <cell r="A131" t="str">
            <v>GDPGRW[ALLC]</v>
          </cell>
          <cell r="B131" t="str">
            <v>%</v>
          </cell>
          <cell r="C131" t="str">
            <v>EnerGreen</v>
          </cell>
          <cell r="D131" t="str">
            <v>GDPGRW[ALLC]_%S2</v>
          </cell>
          <cell r="E131">
            <v>-0.79</v>
          </cell>
          <cell r="F131">
            <v>-4.41</v>
          </cell>
          <cell r="G131">
            <v>-10.89</v>
          </cell>
          <cell r="H131">
            <v>8.84</v>
          </cell>
          <cell r="I131">
            <v>9.0299999999999994</v>
          </cell>
          <cell r="J131">
            <v>8.85</v>
          </cell>
          <cell r="K131">
            <v>8.0500000000000007</v>
          </cell>
          <cell r="L131">
            <v>9.01</v>
          </cell>
          <cell r="M131">
            <v>4.0599999999999996</v>
          </cell>
          <cell r="N131">
            <v>-5.92</v>
          </cell>
          <cell r="O131">
            <v>10.130000000000001</v>
          </cell>
          <cell r="P131">
            <v>6</v>
          </cell>
          <cell r="Q131">
            <v>-1.03</v>
          </cell>
          <cell r="R131">
            <v>2.41</v>
          </cell>
          <cell r="S131">
            <v>-2.5099999999999998</v>
          </cell>
          <cell r="T131">
            <v>2.73</v>
          </cell>
          <cell r="U131">
            <v>-2.08</v>
          </cell>
          <cell r="V131">
            <v>2.82</v>
          </cell>
          <cell r="W131">
            <v>-2.62</v>
          </cell>
          <cell r="X131">
            <v>-2</v>
          </cell>
          <cell r="Y131">
            <v>-9.94</v>
          </cell>
          <cell r="Z131">
            <v>10.4</v>
          </cell>
          <cell r="AA131">
            <v>5.24</v>
          </cell>
          <cell r="AB131">
            <v>-1.57</v>
          </cell>
          <cell r="AC131">
            <v>-2.8</v>
          </cell>
          <cell r="AD131">
            <v>5</v>
          </cell>
          <cell r="AE131">
            <v>4.5</v>
          </cell>
          <cell r="AF131">
            <v>3.9</v>
          </cell>
          <cell r="AG131">
            <v>3.1</v>
          </cell>
          <cell r="AH131">
            <v>2.2999999999999998</v>
          </cell>
          <cell r="AI131">
            <v>1.77</v>
          </cell>
          <cell r="AJ131">
            <v>1.91</v>
          </cell>
          <cell r="AK131">
            <v>1.89</v>
          </cell>
          <cell r="AL131">
            <v>1.85</v>
          </cell>
          <cell r="AM131">
            <v>1.84</v>
          </cell>
          <cell r="AN131">
            <v>1.8</v>
          </cell>
          <cell r="AO131">
            <v>1.79</v>
          </cell>
          <cell r="AP131">
            <v>1.76</v>
          </cell>
          <cell r="AQ131">
            <v>1.74</v>
          </cell>
          <cell r="AR131">
            <v>1.72</v>
          </cell>
          <cell r="AS131">
            <v>1.69</v>
          </cell>
          <cell r="AT131">
            <v>1.71</v>
          </cell>
          <cell r="AU131">
            <v>1.67</v>
          </cell>
          <cell r="AV131">
            <v>1.66</v>
          </cell>
          <cell r="AW131">
            <v>1.65</v>
          </cell>
          <cell r="AX131">
            <v>1.62</v>
          </cell>
          <cell r="AY131">
            <v>1.66</v>
          </cell>
          <cell r="AZ131">
            <v>1.66</v>
          </cell>
          <cell r="BA131">
            <v>1.65</v>
          </cell>
          <cell r="BB131">
            <v>1.64</v>
          </cell>
          <cell r="BC131">
            <v>1.62</v>
          </cell>
        </row>
        <row r="132">
          <cell r="A132" t="str">
            <v>POP[ALLC]</v>
          </cell>
          <cell r="B132" t="str">
            <v>k</v>
          </cell>
          <cell r="C132" t="str">
            <v>EnerBase</v>
          </cell>
          <cell r="D132" t="str">
            <v>POP[ALLC]_kS3</v>
          </cell>
          <cell r="E132">
            <v>37070.800000000003</v>
          </cell>
          <cell r="F132">
            <v>37480.5</v>
          </cell>
          <cell r="G132">
            <v>37885</v>
          </cell>
          <cell r="H132">
            <v>38278.199999999997</v>
          </cell>
          <cell r="I132">
            <v>38668.800000000003</v>
          </cell>
          <cell r="J132">
            <v>39070.5</v>
          </cell>
          <cell r="K132">
            <v>39476.9</v>
          </cell>
          <cell r="L132">
            <v>39876.1</v>
          </cell>
          <cell r="M132">
            <v>40273.800000000003</v>
          </cell>
          <cell r="N132">
            <v>40684.300000000003</v>
          </cell>
          <cell r="O132">
            <v>40788.5</v>
          </cell>
          <cell r="P132">
            <v>41261.5</v>
          </cell>
          <cell r="Q132">
            <v>41733.300000000003</v>
          </cell>
          <cell r="R132">
            <v>42202.9</v>
          </cell>
          <cell r="S132">
            <v>42669.5</v>
          </cell>
          <cell r="T132">
            <v>43132</v>
          </cell>
          <cell r="U132">
            <v>43590.400000000001</v>
          </cell>
          <cell r="V132">
            <v>44044.800000000003</v>
          </cell>
          <cell r="W132">
            <v>44494.5</v>
          </cell>
          <cell r="X132">
            <v>44938.7</v>
          </cell>
          <cell r="Y132">
            <v>45376.800000000003</v>
          </cell>
          <cell r="Z132">
            <v>45808.7</v>
          </cell>
          <cell r="AA132">
            <v>46045</v>
          </cell>
          <cell r="AB132">
            <v>46311.7</v>
          </cell>
          <cell r="AC132">
            <v>46599</v>
          </cell>
          <cell r="AD132">
            <v>46881.9</v>
          </cell>
          <cell r="AE132">
            <v>47161.2</v>
          </cell>
          <cell r="AF132">
            <v>47436.800000000003</v>
          </cell>
          <cell r="AG132">
            <v>47708.5</v>
          </cell>
          <cell r="AH132">
            <v>47975.7</v>
          </cell>
          <cell r="AI132">
            <v>48238.7</v>
          </cell>
          <cell r="AJ132">
            <v>48496.7</v>
          </cell>
          <cell r="AK132">
            <v>48750.400000000001</v>
          </cell>
          <cell r="AL132">
            <v>49000.6</v>
          </cell>
          <cell r="AM132">
            <v>49246.5</v>
          </cell>
          <cell r="AN132">
            <v>49487.6</v>
          </cell>
          <cell r="AO132">
            <v>49723.3</v>
          </cell>
          <cell r="AP132">
            <v>49953.8</v>
          </cell>
          <cell r="AQ132">
            <v>50177.9</v>
          </cell>
          <cell r="AR132">
            <v>50393.8</v>
          </cell>
          <cell r="AS132">
            <v>50602.1</v>
          </cell>
          <cell r="AT132">
            <v>50802.9</v>
          </cell>
          <cell r="AU132">
            <v>50995</v>
          </cell>
          <cell r="AV132">
            <v>51179.199999999997</v>
          </cell>
          <cell r="AW132">
            <v>51355.5</v>
          </cell>
          <cell r="AX132">
            <v>51523.1</v>
          </cell>
          <cell r="AY132">
            <v>51682.1</v>
          </cell>
          <cell r="AZ132">
            <v>51833.2</v>
          </cell>
          <cell r="BA132">
            <v>51975.199999999997</v>
          </cell>
          <cell r="BB132">
            <v>52106.400000000001</v>
          </cell>
          <cell r="BC132">
            <v>52227.7</v>
          </cell>
        </row>
        <row r="133">
          <cell r="A133" t="str">
            <v>POP[ALLC]</v>
          </cell>
          <cell r="B133" t="str">
            <v>k</v>
          </cell>
          <cell r="C133" t="str">
            <v>EnerBlue</v>
          </cell>
          <cell r="D133" t="str">
            <v>POP[ALLC]_kS1</v>
          </cell>
          <cell r="E133">
            <v>37070.800000000003</v>
          </cell>
          <cell r="F133">
            <v>37480.5</v>
          </cell>
          <cell r="G133">
            <v>37885</v>
          </cell>
          <cell r="H133">
            <v>38278.199999999997</v>
          </cell>
          <cell r="I133">
            <v>38668.800000000003</v>
          </cell>
          <cell r="J133">
            <v>39070.5</v>
          </cell>
          <cell r="K133">
            <v>39476.9</v>
          </cell>
          <cell r="L133">
            <v>39876.1</v>
          </cell>
          <cell r="M133">
            <v>40273.800000000003</v>
          </cell>
          <cell r="N133">
            <v>40684.300000000003</v>
          </cell>
          <cell r="O133">
            <v>40788.5</v>
          </cell>
          <cell r="P133">
            <v>41261.5</v>
          </cell>
          <cell r="Q133">
            <v>41733.300000000003</v>
          </cell>
          <cell r="R133">
            <v>42202.9</v>
          </cell>
          <cell r="S133">
            <v>42669.5</v>
          </cell>
          <cell r="T133">
            <v>43132</v>
          </cell>
          <cell r="U133">
            <v>43590.400000000001</v>
          </cell>
          <cell r="V133">
            <v>44044.800000000003</v>
          </cell>
          <cell r="W133">
            <v>44494.5</v>
          </cell>
          <cell r="X133">
            <v>44938.7</v>
          </cell>
          <cell r="Y133">
            <v>45376.800000000003</v>
          </cell>
          <cell r="Z133">
            <v>45808.7</v>
          </cell>
          <cell r="AA133">
            <v>46045</v>
          </cell>
          <cell r="AB133">
            <v>46311.7</v>
          </cell>
          <cell r="AC133">
            <v>46599</v>
          </cell>
          <cell r="AD133">
            <v>46881.9</v>
          </cell>
          <cell r="AE133">
            <v>47161.2</v>
          </cell>
          <cell r="AF133">
            <v>47436.800000000003</v>
          </cell>
          <cell r="AG133">
            <v>47708.5</v>
          </cell>
          <cell r="AH133">
            <v>47975.7</v>
          </cell>
          <cell r="AI133">
            <v>48238.7</v>
          </cell>
          <cell r="AJ133">
            <v>48496.7</v>
          </cell>
          <cell r="AK133">
            <v>48750.400000000001</v>
          </cell>
          <cell r="AL133">
            <v>49000.6</v>
          </cell>
          <cell r="AM133">
            <v>49246.5</v>
          </cell>
          <cell r="AN133">
            <v>49487.6</v>
          </cell>
          <cell r="AO133">
            <v>49723.3</v>
          </cell>
          <cell r="AP133">
            <v>49953.8</v>
          </cell>
          <cell r="AQ133">
            <v>50177.9</v>
          </cell>
          <cell r="AR133">
            <v>50393.8</v>
          </cell>
          <cell r="AS133">
            <v>50602.1</v>
          </cell>
          <cell r="AT133">
            <v>50802.9</v>
          </cell>
          <cell r="AU133">
            <v>50995</v>
          </cell>
          <cell r="AV133">
            <v>51179.199999999997</v>
          </cell>
          <cell r="AW133">
            <v>51355.5</v>
          </cell>
          <cell r="AX133">
            <v>51523.1</v>
          </cell>
          <cell r="AY133">
            <v>51682.1</v>
          </cell>
          <cell r="AZ133">
            <v>51833.2</v>
          </cell>
          <cell r="BA133">
            <v>51975.199999999997</v>
          </cell>
          <cell r="BB133">
            <v>52106.400000000001</v>
          </cell>
          <cell r="BC133">
            <v>52227.7</v>
          </cell>
        </row>
        <row r="134">
          <cell r="A134" t="str">
            <v>POP[ALLC]</v>
          </cell>
          <cell r="B134" t="str">
            <v>k</v>
          </cell>
          <cell r="C134" t="str">
            <v>EnerGreen</v>
          </cell>
          <cell r="D134" t="str">
            <v>POP[ALLC]_kS2</v>
          </cell>
          <cell r="E134">
            <v>37070.800000000003</v>
          </cell>
          <cell r="F134">
            <v>37480.5</v>
          </cell>
          <cell r="G134">
            <v>37885</v>
          </cell>
          <cell r="H134">
            <v>38278.199999999997</v>
          </cell>
          <cell r="I134">
            <v>38668.800000000003</v>
          </cell>
          <cell r="J134">
            <v>39070.5</v>
          </cell>
          <cell r="K134">
            <v>39476.9</v>
          </cell>
          <cell r="L134">
            <v>39876.1</v>
          </cell>
          <cell r="M134">
            <v>40273.800000000003</v>
          </cell>
          <cell r="N134">
            <v>40684.300000000003</v>
          </cell>
          <cell r="O134">
            <v>40788.5</v>
          </cell>
          <cell r="P134">
            <v>41261.5</v>
          </cell>
          <cell r="Q134">
            <v>41733.300000000003</v>
          </cell>
          <cell r="R134">
            <v>42202.9</v>
          </cell>
          <cell r="S134">
            <v>42669.5</v>
          </cell>
          <cell r="T134">
            <v>43132</v>
          </cell>
          <cell r="U134">
            <v>43590.400000000001</v>
          </cell>
          <cell r="V134">
            <v>44044.800000000003</v>
          </cell>
          <cell r="W134">
            <v>44494.5</v>
          </cell>
          <cell r="X134">
            <v>44938.7</v>
          </cell>
          <cell r="Y134">
            <v>45376.800000000003</v>
          </cell>
          <cell r="Z134">
            <v>45808.7</v>
          </cell>
          <cell r="AA134">
            <v>46045</v>
          </cell>
          <cell r="AB134">
            <v>46311.7</v>
          </cell>
          <cell r="AC134">
            <v>46599</v>
          </cell>
          <cell r="AD134">
            <v>46881.9</v>
          </cell>
          <cell r="AE134">
            <v>47161.2</v>
          </cell>
          <cell r="AF134">
            <v>47436.800000000003</v>
          </cell>
          <cell r="AG134">
            <v>47708.5</v>
          </cell>
          <cell r="AH134">
            <v>47975.7</v>
          </cell>
          <cell r="AI134">
            <v>48238.7</v>
          </cell>
          <cell r="AJ134">
            <v>48496.7</v>
          </cell>
          <cell r="AK134">
            <v>48750.400000000001</v>
          </cell>
          <cell r="AL134">
            <v>49000.6</v>
          </cell>
          <cell r="AM134">
            <v>49246.5</v>
          </cell>
          <cell r="AN134">
            <v>49487.6</v>
          </cell>
          <cell r="AO134">
            <v>49723.3</v>
          </cell>
          <cell r="AP134">
            <v>49953.8</v>
          </cell>
          <cell r="AQ134">
            <v>50177.9</v>
          </cell>
          <cell r="AR134">
            <v>50393.8</v>
          </cell>
          <cell r="AS134">
            <v>50602.1</v>
          </cell>
          <cell r="AT134">
            <v>50802.9</v>
          </cell>
          <cell r="AU134">
            <v>50995</v>
          </cell>
          <cell r="AV134">
            <v>51179.199999999997</v>
          </cell>
          <cell r="AW134">
            <v>51355.5</v>
          </cell>
          <cell r="AX134">
            <v>51523.1</v>
          </cell>
          <cell r="AY134">
            <v>51682.1</v>
          </cell>
          <cell r="AZ134">
            <v>51833.2</v>
          </cell>
          <cell r="BA134">
            <v>51975.199999999997</v>
          </cell>
          <cell r="BB134">
            <v>52106.400000000001</v>
          </cell>
          <cell r="BC134">
            <v>52227.7</v>
          </cell>
        </row>
        <row r="135">
          <cell r="A135" t="str">
            <v>GDPPOP[ALLC]</v>
          </cell>
          <cell r="B135" t="str">
            <v>US$15ppp/cap</v>
          </cell>
          <cell r="C135" t="str">
            <v>EnerBase</v>
          </cell>
          <cell r="D135" t="str">
            <v>GDPPOP[ALLC]_kUS$15ppa/habS3</v>
          </cell>
          <cell r="E135">
            <v>15.56</v>
          </cell>
          <cell r="F135">
            <v>14.71</v>
          </cell>
          <cell r="G135">
            <v>12.97</v>
          </cell>
          <cell r="H135">
            <v>13.97</v>
          </cell>
          <cell r="I135">
            <v>15.08</v>
          </cell>
          <cell r="J135">
            <v>16.239999999999998</v>
          </cell>
          <cell r="K135">
            <v>17.37</v>
          </cell>
          <cell r="L135">
            <v>18.75</v>
          </cell>
          <cell r="M135">
            <v>19.309999999999999</v>
          </cell>
          <cell r="N135">
            <v>17.989999999999998</v>
          </cell>
          <cell r="O135">
            <v>19.760000000000002</v>
          </cell>
          <cell r="P135">
            <v>20.7</v>
          </cell>
          <cell r="Q135">
            <v>20.260000000000002</v>
          </cell>
          <cell r="R135">
            <v>20.52</v>
          </cell>
          <cell r="S135">
            <v>19.78</v>
          </cell>
          <cell r="T135">
            <v>20.11</v>
          </cell>
          <cell r="U135">
            <v>19.48</v>
          </cell>
          <cell r="V135">
            <v>19.82</v>
          </cell>
          <cell r="W135">
            <v>19.11</v>
          </cell>
          <cell r="X135">
            <v>18.54</v>
          </cell>
          <cell r="Y135">
            <v>16.54</v>
          </cell>
          <cell r="Z135">
            <v>18.079999999999998</v>
          </cell>
          <cell r="AA135">
            <v>18.93</v>
          </cell>
          <cell r="AB135">
            <v>18.53</v>
          </cell>
          <cell r="AC135">
            <v>17.899999999999999</v>
          </cell>
          <cell r="AD135">
            <v>18.68</v>
          </cell>
          <cell r="AE135">
            <v>19.41</v>
          </cell>
          <cell r="AF135">
            <v>20.05</v>
          </cell>
          <cell r="AG135">
            <v>20.55</v>
          </cell>
          <cell r="AH135">
            <v>20.91</v>
          </cell>
          <cell r="AI135">
            <v>21.16</v>
          </cell>
          <cell r="AJ135">
            <v>21.45</v>
          </cell>
          <cell r="AK135">
            <v>21.74</v>
          </cell>
          <cell r="AL135">
            <v>22.03</v>
          </cell>
          <cell r="AM135">
            <v>22.32</v>
          </cell>
          <cell r="AN135">
            <v>22.61</v>
          </cell>
          <cell r="AO135">
            <v>22.91</v>
          </cell>
          <cell r="AP135">
            <v>23.2</v>
          </cell>
          <cell r="AQ135">
            <v>23.5</v>
          </cell>
          <cell r="AR135">
            <v>23.81</v>
          </cell>
          <cell r="AS135">
            <v>24.11</v>
          </cell>
          <cell r="AT135">
            <v>24.42</v>
          </cell>
          <cell r="AU135">
            <v>24.74</v>
          </cell>
          <cell r="AV135">
            <v>25.06</v>
          </cell>
          <cell r="AW135">
            <v>25.38</v>
          </cell>
          <cell r="AX135">
            <v>25.71</v>
          </cell>
          <cell r="AY135">
            <v>26.06</v>
          </cell>
          <cell r="AZ135">
            <v>26.41</v>
          </cell>
          <cell r="BA135">
            <v>26.77</v>
          </cell>
          <cell r="BB135">
            <v>27.14</v>
          </cell>
          <cell r="BC135">
            <v>27.52</v>
          </cell>
        </row>
        <row r="136">
          <cell r="A136" t="str">
            <v>GDPPOP[ALLC]</v>
          </cell>
          <cell r="B136" t="str">
            <v>US$15ppp/cap</v>
          </cell>
          <cell r="C136" t="str">
            <v>EnerBlue</v>
          </cell>
          <cell r="D136" t="str">
            <v>GDPPOP[ALLC]_kUS$15ppa/habS1</v>
          </cell>
          <cell r="E136">
            <v>15.56</v>
          </cell>
          <cell r="F136">
            <v>14.71</v>
          </cell>
          <cell r="G136">
            <v>12.97</v>
          </cell>
          <cell r="H136">
            <v>13.97</v>
          </cell>
          <cell r="I136">
            <v>15.08</v>
          </cell>
          <cell r="J136">
            <v>16.239999999999998</v>
          </cell>
          <cell r="K136">
            <v>17.37</v>
          </cell>
          <cell r="L136">
            <v>18.75</v>
          </cell>
          <cell r="M136">
            <v>19.309999999999999</v>
          </cell>
          <cell r="N136">
            <v>17.989999999999998</v>
          </cell>
          <cell r="O136">
            <v>19.760000000000002</v>
          </cell>
          <cell r="P136">
            <v>20.7</v>
          </cell>
          <cell r="Q136">
            <v>20.260000000000002</v>
          </cell>
          <cell r="R136">
            <v>20.52</v>
          </cell>
          <cell r="S136">
            <v>19.78</v>
          </cell>
          <cell r="T136">
            <v>20.11</v>
          </cell>
          <cell r="U136">
            <v>19.48</v>
          </cell>
          <cell r="V136">
            <v>19.82</v>
          </cell>
          <cell r="W136">
            <v>19.11</v>
          </cell>
          <cell r="X136">
            <v>18.54</v>
          </cell>
          <cell r="Y136">
            <v>16.54</v>
          </cell>
          <cell r="Z136">
            <v>18.079999999999998</v>
          </cell>
          <cell r="AA136">
            <v>18.93</v>
          </cell>
          <cell r="AB136">
            <v>18.53</v>
          </cell>
          <cell r="AC136">
            <v>17.899999999999999</v>
          </cell>
          <cell r="AD136">
            <v>18.68</v>
          </cell>
          <cell r="AE136">
            <v>19.41</v>
          </cell>
          <cell r="AF136">
            <v>20.05</v>
          </cell>
          <cell r="AG136">
            <v>20.55</v>
          </cell>
          <cell r="AH136">
            <v>20.91</v>
          </cell>
          <cell r="AI136">
            <v>21.16</v>
          </cell>
          <cell r="AJ136">
            <v>21.45</v>
          </cell>
          <cell r="AK136">
            <v>21.74</v>
          </cell>
          <cell r="AL136">
            <v>22.03</v>
          </cell>
          <cell r="AM136">
            <v>22.32</v>
          </cell>
          <cell r="AN136">
            <v>22.61</v>
          </cell>
          <cell r="AO136">
            <v>22.91</v>
          </cell>
          <cell r="AP136">
            <v>23.2</v>
          </cell>
          <cell r="AQ136">
            <v>23.5</v>
          </cell>
          <cell r="AR136">
            <v>23.81</v>
          </cell>
          <cell r="AS136">
            <v>24.11</v>
          </cell>
          <cell r="AT136">
            <v>24.42</v>
          </cell>
          <cell r="AU136">
            <v>24.74</v>
          </cell>
          <cell r="AV136">
            <v>25.06</v>
          </cell>
          <cell r="AW136">
            <v>25.38</v>
          </cell>
          <cell r="AX136">
            <v>25.71</v>
          </cell>
          <cell r="AY136">
            <v>26.06</v>
          </cell>
          <cell r="AZ136">
            <v>26.41</v>
          </cell>
          <cell r="BA136">
            <v>26.77</v>
          </cell>
          <cell r="BB136">
            <v>27.14</v>
          </cell>
          <cell r="BC136">
            <v>27.52</v>
          </cell>
        </row>
        <row r="137">
          <cell r="A137" t="str">
            <v>GDPPOP[ALLC]</v>
          </cell>
          <cell r="B137" t="str">
            <v>US$15ppp/cap</v>
          </cell>
          <cell r="C137" t="str">
            <v>EnerGreen</v>
          </cell>
          <cell r="D137" t="str">
            <v>GDPPOP[ALLC]_kUS$15ppa/habS2</v>
          </cell>
          <cell r="E137">
            <v>15.56</v>
          </cell>
          <cell r="F137">
            <v>14.71</v>
          </cell>
          <cell r="G137">
            <v>12.97</v>
          </cell>
          <cell r="H137">
            <v>13.97</v>
          </cell>
          <cell r="I137">
            <v>15.08</v>
          </cell>
          <cell r="J137">
            <v>16.239999999999998</v>
          </cell>
          <cell r="K137">
            <v>17.37</v>
          </cell>
          <cell r="L137">
            <v>18.75</v>
          </cell>
          <cell r="M137">
            <v>19.309999999999999</v>
          </cell>
          <cell r="N137">
            <v>17.989999999999998</v>
          </cell>
          <cell r="O137">
            <v>19.760000000000002</v>
          </cell>
          <cell r="P137">
            <v>20.7</v>
          </cell>
          <cell r="Q137">
            <v>20.260000000000002</v>
          </cell>
          <cell r="R137">
            <v>20.52</v>
          </cell>
          <cell r="S137">
            <v>19.78</v>
          </cell>
          <cell r="T137">
            <v>20.11</v>
          </cell>
          <cell r="U137">
            <v>19.48</v>
          </cell>
          <cell r="V137">
            <v>19.82</v>
          </cell>
          <cell r="W137">
            <v>19.11</v>
          </cell>
          <cell r="X137">
            <v>18.54</v>
          </cell>
          <cell r="Y137">
            <v>16.54</v>
          </cell>
          <cell r="Z137">
            <v>18.079999999999998</v>
          </cell>
          <cell r="AA137">
            <v>18.93</v>
          </cell>
          <cell r="AB137">
            <v>18.53</v>
          </cell>
          <cell r="AC137">
            <v>17.899999999999999</v>
          </cell>
          <cell r="AD137">
            <v>18.68</v>
          </cell>
          <cell r="AE137">
            <v>19.41</v>
          </cell>
          <cell r="AF137">
            <v>20.05</v>
          </cell>
          <cell r="AG137">
            <v>20.55</v>
          </cell>
          <cell r="AH137">
            <v>20.91</v>
          </cell>
          <cell r="AI137">
            <v>21.16</v>
          </cell>
          <cell r="AJ137">
            <v>21.45</v>
          </cell>
          <cell r="AK137">
            <v>21.74</v>
          </cell>
          <cell r="AL137">
            <v>22.03</v>
          </cell>
          <cell r="AM137">
            <v>22.32</v>
          </cell>
          <cell r="AN137">
            <v>22.61</v>
          </cell>
          <cell r="AO137">
            <v>22.91</v>
          </cell>
          <cell r="AP137">
            <v>23.2</v>
          </cell>
          <cell r="AQ137">
            <v>23.5</v>
          </cell>
          <cell r="AR137">
            <v>23.81</v>
          </cell>
          <cell r="AS137">
            <v>24.11</v>
          </cell>
          <cell r="AT137">
            <v>24.42</v>
          </cell>
          <cell r="AU137">
            <v>24.74</v>
          </cell>
          <cell r="AV137">
            <v>25.06</v>
          </cell>
          <cell r="AW137">
            <v>25.38</v>
          </cell>
          <cell r="AX137">
            <v>25.71</v>
          </cell>
          <cell r="AY137">
            <v>26.06</v>
          </cell>
          <cell r="AZ137">
            <v>26.41</v>
          </cell>
          <cell r="BA137">
            <v>26.77</v>
          </cell>
          <cell r="BB137">
            <v>27.14</v>
          </cell>
          <cell r="BC137">
            <v>27.52</v>
          </cell>
        </row>
      </sheetData>
      <sheetData sheetId="1"/>
      <sheetData sheetId="2" refreshError="1"/>
      <sheetData sheetId="3">
        <row r="25">
          <cell r="D25">
            <v>2000</v>
          </cell>
          <cell r="E25">
            <v>2005</v>
          </cell>
          <cell r="F25">
            <v>2010</v>
          </cell>
          <cell r="G25">
            <v>2015</v>
          </cell>
          <cell r="H25">
            <v>2020</v>
          </cell>
          <cell r="I25">
            <v>2025</v>
          </cell>
          <cell r="J25">
            <v>2030</v>
          </cell>
          <cell r="K25">
            <v>2035</v>
          </cell>
          <cell r="L25">
            <v>2040</v>
          </cell>
          <cell r="M25">
            <v>2045</v>
          </cell>
          <cell r="N25">
            <v>2050</v>
          </cell>
        </row>
        <row r="26">
          <cell r="D26">
            <v>14.56</v>
          </cell>
          <cell r="E26">
            <v>16.39</v>
          </cell>
          <cell r="F26">
            <v>18.510000000000002</v>
          </cell>
          <cell r="G26">
            <v>19.22</v>
          </cell>
          <cell r="H26">
            <v>21.05</v>
          </cell>
          <cell r="I26">
            <v>20.21</v>
          </cell>
          <cell r="J26">
            <v>21.84</v>
          </cell>
          <cell r="K26">
            <v>22.39</v>
          </cell>
          <cell r="L26">
            <v>22.83</v>
          </cell>
          <cell r="M26">
            <v>23.01</v>
          </cell>
          <cell r="N26">
            <v>23.09</v>
          </cell>
        </row>
        <row r="27">
          <cell r="D27">
            <v>14.56</v>
          </cell>
          <cell r="E27">
            <v>16.39</v>
          </cell>
          <cell r="F27">
            <v>18.510000000000002</v>
          </cell>
          <cell r="G27">
            <v>19.22</v>
          </cell>
          <cell r="H27">
            <v>21.05</v>
          </cell>
          <cell r="I27">
            <v>20.66</v>
          </cell>
          <cell r="J27">
            <v>24.42</v>
          </cell>
          <cell r="K27">
            <v>27.01</v>
          </cell>
          <cell r="L27">
            <v>29.68</v>
          </cell>
          <cell r="M27">
            <v>32.4</v>
          </cell>
          <cell r="N27">
            <v>35.119999999999997</v>
          </cell>
        </row>
        <row r="28">
          <cell r="D28">
            <v>14.56</v>
          </cell>
          <cell r="E28">
            <v>16.39</v>
          </cell>
          <cell r="F28">
            <v>18.510000000000002</v>
          </cell>
          <cell r="G28">
            <v>19.22</v>
          </cell>
          <cell r="H28">
            <v>21.05</v>
          </cell>
          <cell r="I28">
            <v>21.3</v>
          </cell>
          <cell r="J28">
            <v>28.13</v>
          </cell>
          <cell r="K28">
            <v>33.130000000000003</v>
          </cell>
          <cell r="L28">
            <v>37.950000000000003</v>
          </cell>
          <cell r="M28">
            <v>43.06</v>
          </cell>
          <cell r="N28">
            <v>47.92</v>
          </cell>
        </row>
        <row r="29">
          <cell r="D29">
            <v>20.77</v>
          </cell>
          <cell r="E29">
            <v>22.45</v>
          </cell>
          <cell r="F29">
            <v>23.57</v>
          </cell>
          <cell r="G29">
            <v>25.76</v>
          </cell>
          <cell r="H29">
            <v>27.87</v>
          </cell>
          <cell r="I29">
            <v>23.42</v>
          </cell>
          <cell r="J29">
            <v>26.54</v>
          </cell>
          <cell r="K29">
            <v>27.03</v>
          </cell>
          <cell r="L29">
            <v>27.77</v>
          </cell>
          <cell r="M29">
            <v>28.04</v>
          </cell>
          <cell r="N29">
            <v>28.15</v>
          </cell>
        </row>
        <row r="30">
          <cell r="D30">
            <v>20.77</v>
          </cell>
          <cell r="E30">
            <v>22.45</v>
          </cell>
          <cell r="F30">
            <v>23.57</v>
          </cell>
          <cell r="G30">
            <v>25.76</v>
          </cell>
          <cell r="H30">
            <v>27.87</v>
          </cell>
          <cell r="I30">
            <v>24.09</v>
          </cell>
          <cell r="J30">
            <v>31.84</v>
          </cell>
          <cell r="K30">
            <v>35.979999999999997</v>
          </cell>
          <cell r="L30">
            <v>37.86</v>
          </cell>
          <cell r="M30">
            <v>39.68</v>
          </cell>
          <cell r="N30">
            <v>41.57</v>
          </cell>
        </row>
        <row r="31">
          <cell r="D31">
            <v>20.77</v>
          </cell>
          <cell r="E31">
            <v>22.45</v>
          </cell>
          <cell r="F31">
            <v>23.57</v>
          </cell>
          <cell r="G31">
            <v>25.76</v>
          </cell>
          <cell r="H31">
            <v>27.87</v>
          </cell>
          <cell r="I31">
            <v>24.78</v>
          </cell>
          <cell r="J31">
            <v>35.72</v>
          </cell>
          <cell r="K31">
            <v>40.17</v>
          </cell>
          <cell r="L31">
            <v>41.51</v>
          </cell>
          <cell r="M31">
            <v>43.25</v>
          </cell>
          <cell r="N31">
            <v>45.14</v>
          </cell>
        </row>
        <row r="32">
          <cell r="D32">
            <v>22.95</v>
          </cell>
          <cell r="E32">
            <v>22.85</v>
          </cell>
          <cell r="F32">
            <v>27.4</v>
          </cell>
          <cell r="G32">
            <v>29.21</v>
          </cell>
          <cell r="H32">
            <v>31.82</v>
          </cell>
          <cell r="I32">
            <v>33.65</v>
          </cell>
          <cell r="J32">
            <v>37.25</v>
          </cell>
          <cell r="K32">
            <v>39.25</v>
          </cell>
          <cell r="L32">
            <v>40.369999999999997</v>
          </cell>
          <cell r="M32">
            <v>40.89</v>
          </cell>
          <cell r="N32">
            <v>41</v>
          </cell>
        </row>
        <row r="33">
          <cell r="D33">
            <v>22.95</v>
          </cell>
          <cell r="E33">
            <v>22.85</v>
          </cell>
          <cell r="F33">
            <v>27.4</v>
          </cell>
          <cell r="G33">
            <v>29.21</v>
          </cell>
          <cell r="H33">
            <v>31.82</v>
          </cell>
          <cell r="I33">
            <v>34.25</v>
          </cell>
          <cell r="J33">
            <v>40.19</v>
          </cell>
          <cell r="K33">
            <v>44.39</v>
          </cell>
          <cell r="L33">
            <v>47.64</v>
          </cell>
          <cell r="M33">
            <v>50.31</v>
          </cell>
          <cell r="N33">
            <v>52.32</v>
          </cell>
        </row>
        <row r="34">
          <cell r="D34">
            <v>22.95</v>
          </cell>
          <cell r="E34">
            <v>22.85</v>
          </cell>
          <cell r="F34">
            <v>27.4</v>
          </cell>
          <cell r="G34">
            <v>29.21</v>
          </cell>
          <cell r="H34">
            <v>31.82</v>
          </cell>
          <cell r="I34">
            <v>34.86</v>
          </cell>
          <cell r="J34">
            <v>42.68</v>
          </cell>
          <cell r="K34">
            <v>47.45</v>
          </cell>
          <cell r="L34">
            <v>50.63</v>
          </cell>
          <cell r="M34">
            <v>52.87</v>
          </cell>
          <cell r="N34">
            <v>54.92</v>
          </cell>
        </row>
        <row r="35">
          <cell r="D35">
            <v>0.32</v>
          </cell>
          <cell r="E35">
            <v>0.39</v>
          </cell>
          <cell r="F35">
            <v>0.39</v>
          </cell>
          <cell r="G35">
            <v>0.27</v>
          </cell>
          <cell r="H35">
            <v>0.17</v>
          </cell>
          <cell r="I35">
            <v>0.31</v>
          </cell>
          <cell r="J35">
            <v>1.21</v>
          </cell>
          <cell r="K35">
            <v>2.1</v>
          </cell>
          <cell r="L35">
            <v>3.04</v>
          </cell>
          <cell r="M35">
            <v>4.04</v>
          </cell>
          <cell r="N35">
            <v>5.14</v>
          </cell>
        </row>
        <row r="36">
          <cell r="D36">
            <v>0.32</v>
          </cell>
          <cell r="E36">
            <v>0.39</v>
          </cell>
          <cell r="F36">
            <v>0.39</v>
          </cell>
          <cell r="G36">
            <v>0.27</v>
          </cell>
          <cell r="H36">
            <v>0.17</v>
          </cell>
          <cell r="I36">
            <v>0.28000000000000003</v>
          </cell>
          <cell r="J36">
            <v>1.1499999999999999</v>
          </cell>
          <cell r="K36">
            <v>2.48</v>
          </cell>
          <cell r="L36">
            <v>4.7300000000000004</v>
          </cell>
          <cell r="M36">
            <v>7.41</v>
          </cell>
          <cell r="N36">
            <v>10.56</v>
          </cell>
        </row>
        <row r="37">
          <cell r="D37">
            <v>0.32</v>
          </cell>
          <cell r="E37">
            <v>0.39</v>
          </cell>
          <cell r="F37">
            <v>0.39</v>
          </cell>
          <cell r="G37">
            <v>0.27</v>
          </cell>
          <cell r="H37">
            <v>0.17</v>
          </cell>
          <cell r="I37">
            <v>0.79</v>
          </cell>
          <cell r="J37">
            <v>4.6399999999999997</v>
          </cell>
          <cell r="K37">
            <v>10.27</v>
          </cell>
          <cell r="L37">
            <v>18.04</v>
          </cell>
          <cell r="M37">
            <v>28.12</v>
          </cell>
          <cell r="N37">
            <v>38.979999999999997</v>
          </cell>
        </row>
        <row r="60">
          <cell r="D60">
            <v>2000</v>
          </cell>
          <cell r="E60">
            <v>2005</v>
          </cell>
          <cell r="F60">
            <v>2010</v>
          </cell>
          <cell r="G60">
            <v>2015</v>
          </cell>
          <cell r="H60">
            <v>2020</v>
          </cell>
          <cell r="I60">
            <v>2025</v>
          </cell>
          <cell r="J60">
            <v>2030</v>
          </cell>
          <cell r="K60">
            <v>2035</v>
          </cell>
          <cell r="L60">
            <v>2040</v>
          </cell>
          <cell r="M60">
            <v>2045</v>
          </cell>
          <cell r="N60">
            <v>2050</v>
          </cell>
        </row>
        <row r="61">
          <cell r="C61" t="str">
            <v>EnerBase</v>
          </cell>
          <cell r="D61">
            <v>89.200009999999992</v>
          </cell>
          <cell r="E61">
            <v>106.9021</v>
          </cell>
          <cell r="F61">
            <v>125.24541000000001</v>
          </cell>
          <cell r="G61">
            <v>145.01273</v>
          </cell>
          <cell r="H61">
            <v>144.92479999999998</v>
          </cell>
          <cell r="I61">
            <v>144.74194</v>
          </cell>
          <cell r="J61">
            <v>182.60309000000001</v>
          </cell>
          <cell r="K61">
            <v>200.58489</v>
          </cell>
          <cell r="L61">
            <v>218.34971999999999</v>
          </cell>
          <cell r="M61">
            <v>232.81025</v>
          </cell>
          <cell r="N61">
            <v>245.91526999999999</v>
          </cell>
        </row>
        <row r="62">
          <cell r="C62" t="str">
            <v>EnerBlue</v>
          </cell>
          <cell r="D62">
            <v>89.200009999999992</v>
          </cell>
          <cell r="E62">
            <v>106.9021</v>
          </cell>
          <cell r="F62">
            <v>125.24541000000001</v>
          </cell>
          <cell r="G62">
            <v>145.01273</v>
          </cell>
          <cell r="H62">
            <v>144.92479999999998</v>
          </cell>
          <cell r="I62">
            <v>146.04022000000001</v>
          </cell>
          <cell r="J62">
            <v>190.00060999999999</v>
          </cell>
          <cell r="K62">
            <v>212.31723000000002</v>
          </cell>
          <cell r="L62">
            <v>236.53994</v>
          </cell>
          <cell r="M62">
            <v>260.53085999999996</v>
          </cell>
          <cell r="N62">
            <v>284.65234000000004</v>
          </cell>
        </row>
        <row r="63">
          <cell r="C63" t="str">
            <v>EnerGreen</v>
          </cell>
          <cell r="D63">
            <v>89.200009999999992</v>
          </cell>
          <cell r="E63">
            <v>106.9021</v>
          </cell>
          <cell r="F63">
            <v>125.24541000000001</v>
          </cell>
          <cell r="G63">
            <v>145.01273</v>
          </cell>
          <cell r="H63">
            <v>144.92479999999998</v>
          </cell>
          <cell r="I63">
            <v>148.63724999999999</v>
          </cell>
          <cell r="J63">
            <v>201.11070000000001</v>
          </cell>
          <cell r="K63">
            <v>224.59746999999999</v>
          </cell>
          <cell r="L63">
            <v>250.8955</v>
          </cell>
          <cell r="M63">
            <v>279.06813</v>
          </cell>
          <cell r="N63">
            <v>309.35219000000001</v>
          </cell>
        </row>
        <row r="84">
          <cell r="D84">
            <v>2000</v>
          </cell>
          <cell r="E84">
            <v>2005</v>
          </cell>
          <cell r="F84">
            <v>2010</v>
          </cell>
          <cell r="G84">
            <v>2015</v>
          </cell>
          <cell r="H84">
            <v>2020</v>
          </cell>
          <cell r="I84">
            <v>2025</v>
          </cell>
          <cell r="J84">
            <v>2030</v>
          </cell>
          <cell r="K84">
            <v>2035</v>
          </cell>
          <cell r="L84">
            <v>2040</v>
          </cell>
          <cell r="M84">
            <v>2045</v>
          </cell>
          <cell r="N84">
            <v>2050</v>
          </cell>
        </row>
        <row r="85">
          <cell r="D85">
            <v>1.7809999999999999</v>
          </cell>
          <cell r="E85">
            <v>2.1800000000000002</v>
          </cell>
          <cell r="F85">
            <v>3.0129999999999999</v>
          </cell>
          <cell r="G85">
            <v>2.827</v>
          </cell>
          <cell r="H85">
            <v>1.9732400000000001</v>
          </cell>
          <cell r="I85">
            <v>1.11399</v>
          </cell>
          <cell r="J85">
            <v>1.1212899999999999</v>
          </cell>
          <cell r="K85">
            <v>1.0450899999999999</v>
          </cell>
          <cell r="L85">
            <v>1.0157499999999999</v>
          </cell>
          <cell r="M85">
            <v>0.91782000000000008</v>
          </cell>
          <cell r="N85">
            <v>0.87195</v>
          </cell>
        </row>
        <row r="86">
          <cell r="D86">
            <v>1.7809999999999999</v>
          </cell>
          <cell r="E86">
            <v>2.1800000000000002</v>
          </cell>
          <cell r="F86">
            <v>3.0129999999999999</v>
          </cell>
          <cell r="G86">
            <v>2.827</v>
          </cell>
          <cell r="H86">
            <v>1.9732400000000001</v>
          </cell>
          <cell r="I86">
            <v>0.72621000000000002</v>
          </cell>
          <cell r="J86">
            <v>0.33538000000000001</v>
          </cell>
          <cell r="K86">
            <v>0.14931</v>
          </cell>
          <cell r="L86">
            <v>0.16413</v>
          </cell>
          <cell r="M86">
            <v>0.28561000000000003</v>
          </cell>
          <cell r="N86">
            <v>0.60726000000000002</v>
          </cell>
        </row>
        <row r="87">
          <cell r="D87">
            <v>1.7809999999999999</v>
          </cell>
          <cell r="E87">
            <v>2.1800000000000002</v>
          </cell>
          <cell r="F87">
            <v>3.0129999999999999</v>
          </cell>
          <cell r="G87">
            <v>2.827</v>
          </cell>
          <cell r="H87">
            <v>1.9732400000000001</v>
          </cell>
          <cell r="I87">
            <v>0.78764000000000001</v>
          </cell>
          <cell r="J87">
            <v>0.34941</v>
          </cell>
          <cell r="K87">
            <v>0.13352</v>
          </cell>
          <cell r="L87">
            <v>0.15550999999999998</v>
          </cell>
          <cell r="M87">
            <v>0.45867000000000002</v>
          </cell>
          <cell r="N87">
            <v>0.66344000000000003</v>
          </cell>
        </row>
        <row r="88">
          <cell r="D88">
            <v>2.883</v>
          </cell>
          <cell r="E88">
            <v>5.7460000000000004</v>
          </cell>
          <cell r="F88">
            <v>16.663</v>
          </cell>
          <cell r="G88">
            <v>19.760000000000002</v>
          </cell>
          <cell r="H88">
            <v>6.7199600000000004</v>
          </cell>
          <cell r="I88">
            <v>11.870649999999999</v>
          </cell>
          <cell r="J88">
            <v>13.722910000000001</v>
          </cell>
          <cell r="K88">
            <v>13.07086</v>
          </cell>
          <cell r="L88">
            <v>11.59958</v>
          </cell>
          <cell r="M88">
            <v>9.7552700000000012</v>
          </cell>
          <cell r="N88">
            <v>8.1161300000000001</v>
          </cell>
        </row>
        <row r="89">
          <cell r="D89">
            <v>2.883</v>
          </cell>
          <cell r="E89">
            <v>5.7460000000000004</v>
          </cell>
          <cell r="F89">
            <v>16.663</v>
          </cell>
          <cell r="G89">
            <v>19.760000000000002</v>
          </cell>
          <cell r="H89">
            <v>6.7199600000000004</v>
          </cell>
          <cell r="I89">
            <v>8.573030000000001</v>
          </cell>
          <cell r="J89">
            <v>7.3520500000000002</v>
          </cell>
          <cell r="K89">
            <v>6.8657399999999997</v>
          </cell>
          <cell r="L89">
            <v>5.7819700000000003</v>
          </cell>
          <cell r="M89">
            <v>4.8493199999999996</v>
          </cell>
          <cell r="N89">
            <v>3.46767</v>
          </cell>
        </row>
        <row r="90">
          <cell r="D90">
            <v>2.883</v>
          </cell>
          <cell r="E90">
            <v>5.7460000000000004</v>
          </cell>
          <cell r="F90">
            <v>16.663</v>
          </cell>
          <cell r="G90">
            <v>19.760000000000002</v>
          </cell>
          <cell r="H90">
            <v>6.7199600000000004</v>
          </cell>
          <cell r="I90">
            <v>10.3979</v>
          </cell>
          <cell r="J90">
            <v>9.2696000000000005</v>
          </cell>
          <cell r="K90">
            <v>7.2499899999999995</v>
          </cell>
          <cell r="L90">
            <v>5.4641400000000004</v>
          </cell>
          <cell r="M90">
            <v>3.1955300000000002</v>
          </cell>
          <cell r="N90">
            <v>0.41564000000000001</v>
          </cell>
        </row>
        <row r="91">
          <cell r="D91">
            <v>48.81</v>
          </cell>
          <cell r="E91">
            <v>56.628999999999998</v>
          </cell>
          <cell r="F91">
            <v>62.609000000000002</v>
          </cell>
          <cell r="G91">
            <v>71.367000000000004</v>
          </cell>
          <cell r="H91">
            <v>88.241</v>
          </cell>
          <cell r="I91">
            <v>69.115320000000011</v>
          </cell>
          <cell r="J91">
            <v>88.817399999999992</v>
          </cell>
          <cell r="K91">
            <v>98.976009999999988</v>
          </cell>
          <cell r="L91">
            <v>113.30278999999999</v>
          </cell>
          <cell r="M91">
            <v>119.96097</v>
          </cell>
          <cell r="N91">
            <v>123.37769</v>
          </cell>
        </row>
        <row r="92">
          <cell r="D92">
            <v>48.81</v>
          </cell>
          <cell r="E92">
            <v>56.628999999999998</v>
          </cell>
          <cell r="F92">
            <v>62.609000000000002</v>
          </cell>
          <cell r="G92">
            <v>71.367000000000004</v>
          </cell>
          <cell r="H92">
            <v>88.241</v>
          </cell>
          <cell r="I92">
            <v>74.562359999999998</v>
          </cell>
          <cell r="J92">
            <v>99.032409999999999</v>
          </cell>
          <cell r="K92">
            <v>94.555639999999997</v>
          </cell>
          <cell r="L92">
            <v>93.757000000000005</v>
          </cell>
          <cell r="M92">
            <v>89.878240000000005</v>
          </cell>
          <cell r="N92">
            <v>76.704130000000006</v>
          </cell>
        </row>
        <row r="93">
          <cell r="D93">
            <v>48.81</v>
          </cell>
          <cell r="E93">
            <v>56.628999999999998</v>
          </cell>
          <cell r="F93">
            <v>62.609000000000002</v>
          </cell>
          <cell r="G93">
            <v>71.367000000000004</v>
          </cell>
          <cell r="H93">
            <v>88.241</v>
          </cell>
          <cell r="I93">
            <v>74.776520000000005</v>
          </cell>
          <cell r="J93">
            <v>88.285850000000011</v>
          </cell>
          <cell r="K93">
            <v>68.616429999999994</v>
          </cell>
          <cell r="L93">
            <v>58.278260000000003</v>
          </cell>
          <cell r="M93">
            <v>36.584139999999998</v>
          </cell>
          <cell r="N93">
            <v>6.6789300000000003</v>
          </cell>
        </row>
        <row r="94">
          <cell r="D94">
            <v>6.1769999999999996</v>
          </cell>
          <cell r="E94">
            <v>6.8730000000000002</v>
          </cell>
          <cell r="F94">
            <v>7.1710000000000003</v>
          </cell>
          <cell r="G94">
            <v>7.1390000000000002</v>
          </cell>
          <cell r="H94">
            <v>10.706799999999999</v>
          </cell>
          <cell r="I94">
            <v>9.4377399999999998</v>
          </cell>
          <cell r="J94">
            <v>15.681139999999999</v>
          </cell>
          <cell r="K94">
            <v>15.684719999999999</v>
          </cell>
          <cell r="L94">
            <v>15.69398</v>
          </cell>
          <cell r="M94">
            <v>14.92469</v>
          </cell>
          <cell r="N94">
            <v>13.76976</v>
          </cell>
        </row>
        <row r="95">
          <cell r="D95">
            <v>6.1769999999999996</v>
          </cell>
          <cell r="E95">
            <v>6.8730000000000002</v>
          </cell>
          <cell r="F95">
            <v>7.1710000000000003</v>
          </cell>
          <cell r="G95">
            <v>7.1390000000000002</v>
          </cell>
          <cell r="H95">
            <v>10.706799999999999</v>
          </cell>
          <cell r="I95">
            <v>9.4377399999999998</v>
          </cell>
          <cell r="J95">
            <v>15.681139999999999</v>
          </cell>
          <cell r="K95">
            <v>15.684719999999999</v>
          </cell>
          <cell r="L95">
            <v>15.747680000000001</v>
          </cell>
          <cell r="M95">
            <v>15.768219999999999</v>
          </cell>
          <cell r="N95">
            <v>16.913959999999999</v>
          </cell>
        </row>
        <row r="96">
          <cell r="D96">
            <v>6.1769999999999996</v>
          </cell>
          <cell r="E96">
            <v>6.8730000000000002</v>
          </cell>
          <cell r="F96">
            <v>7.1710000000000003</v>
          </cell>
          <cell r="G96">
            <v>7.1390000000000002</v>
          </cell>
          <cell r="H96">
            <v>10.706799999999999</v>
          </cell>
          <cell r="I96">
            <v>9.4377399999999998</v>
          </cell>
          <cell r="J96">
            <v>15.681139999999999</v>
          </cell>
          <cell r="K96">
            <v>15.684719999999999</v>
          </cell>
          <cell r="L96">
            <v>15.763680000000001</v>
          </cell>
          <cell r="M96">
            <v>18.05912</v>
          </cell>
          <cell r="N96">
            <v>27.112719999999999</v>
          </cell>
        </row>
        <row r="97">
          <cell r="D97">
            <v>28.841000000000001</v>
          </cell>
          <cell r="E97">
            <v>34.262999999999998</v>
          </cell>
          <cell r="F97">
            <v>33.917999999999999</v>
          </cell>
          <cell r="G97">
            <v>41.451000000000001</v>
          </cell>
          <cell r="H97">
            <v>24.261700000000001</v>
          </cell>
          <cell r="I97">
            <v>33.331449999999997</v>
          </cell>
          <cell r="J97">
            <v>39.227419999999995</v>
          </cell>
          <cell r="K97">
            <v>44.68835</v>
          </cell>
          <cell r="L97">
            <v>47.095050000000001</v>
          </cell>
          <cell r="M97">
            <v>55.130589999999998</v>
          </cell>
          <cell r="N97">
            <v>64.866749999999996</v>
          </cell>
        </row>
        <row r="98">
          <cell r="D98">
            <v>28.841000000000001</v>
          </cell>
          <cell r="E98">
            <v>34.262999999999998</v>
          </cell>
          <cell r="F98">
            <v>33.917999999999999</v>
          </cell>
          <cell r="G98">
            <v>41.451000000000001</v>
          </cell>
          <cell r="H98">
            <v>24.261700000000001</v>
          </cell>
          <cell r="I98">
            <v>33.282559999999997</v>
          </cell>
          <cell r="J98">
            <v>40.754919999999998</v>
          </cell>
          <cell r="K98">
            <v>48.201879999999996</v>
          </cell>
          <cell r="L98">
            <v>51.791839999999993</v>
          </cell>
          <cell r="M98">
            <v>61.538679999999999</v>
          </cell>
          <cell r="N98">
            <v>72.910160000000005</v>
          </cell>
        </row>
        <row r="99">
          <cell r="D99">
            <v>28.841000000000001</v>
          </cell>
          <cell r="E99">
            <v>34.262999999999998</v>
          </cell>
          <cell r="F99">
            <v>33.917999999999999</v>
          </cell>
          <cell r="G99">
            <v>41.451000000000001</v>
          </cell>
          <cell r="H99">
            <v>24.261700000000001</v>
          </cell>
          <cell r="I99">
            <v>33.28389</v>
          </cell>
          <cell r="J99">
            <v>43.215589999999999</v>
          </cell>
          <cell r="K99">
            <v>52.954639999999998</v>
          </cell>
          <cell r="L99">
            <v>62.469499999999996</v>
          </cell>
          <cell r="M99">
            <v>73.123649999999998</v>
          </cell>
          <cell r="N99">
            <v>71.454800000000006</v>
          </cell>
        </row>
        <row r="100">
          <cell r="D100">
            <v>3.5000000000000003E-2</v>
          </cell>
          <cell r="E100">
            <v>7.4999999999999997E-2</v>
          </cell>
          <cell r="F100">
            <v>2.5000000000000001E-2</v>
          </cell>
          <cell r="G100">
            <v>0.59899999999999998</v>
          </cell>
          <cell r="H100">
            <v>9.4123300000000008</v>
          </cell>
          <cell r="I100">
            <v>14.936170000000001</v>
          </cell>
          <cell r="J100">
            <v>16.75536</v>
          </cell>
          <cell r="K100">
            <v>16.894380000000002</v>
          </cell>
          <cell r="L100">
            <v>17.717779999999998</v>
          </cell>
          <cell r="M100">
            <v>19.218669999999999</v>
          </cell>
          <cell r="N100">
            <v>20.77083</v>
          </cell>
        </row>
        <row r="101">
          <cell r="D101">
            <v>3.5000000000000003E-2</v>
          </cell>
          <cell r="E101">
            <v>7.4999999999999997E-2</v>
          </cell>
          <cell r="F101">
            <v>2.5000000000000001E-2</v>
          </cell>
          <cell r="G101">
            <v>0.59899999999999998</v>
          </cell>
          <cell r="H101">
            <v>9.4123300000000008</v>
          </cell>
          <cell r="I101">
            <v>14.518540000000002</v>
          </cell>
          <cell r="J101">
            <v>17.363679999999999</v>
          </cell>
          <cell r="K101">
            <v>25.301099999999998</v>
          </cell>
          <cell r="L101">
            <v>35.360330000000005</v>
          </cell>
          <cell r="M101">
            <v>44.39781</v>
          </cell>
          <cell r="N101">
            <v>58.808639999999997</v>
          </cell>
        </row>
        <row r="102">
          <cell r="D102">
            <v>3.5000000000000003E-2</v>
          </cell>
          <cell r="E102">
            <v>7.4999999999999997E-2</v>
          </cell>
          <cell r="F102">
            <v>2.5000000000000001E-2</v>
          </cell>
          <cell r="G102">
            <v>0.59899999999999998</v>
          </cell>
          <cell r="H102">
            <v>9.4123300000000008</v>
          </cell>
          <cell r="I102">
            <v>14.847850000000001</v>
          </cell>
          <cell r="J102">
            <v>27.913889999999999</v>
          </cell>
          <cell r="K102">
            <v>46.599679999999999</v>
          </cell>
          <cell r="L102">
            <v>59.978879999999997</v>
          </cell>
          <cell r="M102">
            <v>73.747919999999993</v>
          </cell>
          <cell r="N102">
            <v>94.046300000000002</v>
          </cell>
        </row>
        <row r="103">
          <cell r="D103">
            <v>0</v>
          </cell>
          <cell r="E103">
            <v>0</v>
          </cell>
          <cell r="F103">
            <v>8.9999999999999992E-5</v>
          </cell>
          <cell r="G103">
            <v>1.4999999999999999E-2</v>
          </cell>
          <cell r="H103">
            <v>1.34459</v>
          </cell>
          <cell r="I103">
            <v>3.6285599999999998</v>
          </cell>
          <cell r="J103">
            <v>6.0431899999999992</v>
          </cell>
          <cell r="K103">
            <v>9.0390699999999988</v>
          </cell>
          <cell r="L103">
            <v>10.84656</v>
          </cell>
          <cell r="M103">
            <v>11.95326</v>
          </cell>
          <cell r="N103">
            <v>13.34712</v>
          </cell>
        </row>
        <row r="104">
          <cell r="D104">
            <v>0</v>
          </cell>
          <cell r="E104">
            <v>0</v>
          </cell>
          <cell r="F104">
            <v>8.9999999999999992E-5</v>
          </cell>
          <cell r="G104">
            <v>1.4999999999999999E-2</v>
          </cell>
          <cell r="H104">
            <v>1.34459</v>
          </cell>
          <cell r="I104">
            <v>3.6355</v>
          </cell>
          <cell r="J104">
            <v>7.8247200000000001</v>
          </cell>
          <cell r="K104">
            <v>19.433049999999998</v>
          </cell>
          <cell r="L104">
            <v>31.358330000000002</v>
          </cell>
          <cell r="M104">
            <v>40.762529999999998</v>
          </cell>
          <cell r="N104">
            <v>51.345150000000004</v>
          </cell>
        </row>
        <row r="105">
          <cell r="D105">
            <v>0</v>
          </cell>
          <cell r="E105">
            <v>0</v>
          </cell>
          <cell r="F105">
            <v>8.9999999999999992E-5</v>
          </cell>
          <cell r="G105">
            <v>1.4999999999999999E-2</v>
          </cell>
          <cell r="H105">
            <v>1.34459</v>
          </cell>
          <cell r="I105">
            <v>3.7880199999999999</v>
          </cell>
          <cell r="J105">
            <v>14.408200000000001</v>
          </cell>
          <cell r="K105">
            <v>31.041619999999998</v>
          </cell>
          <cell r="L105">
            <v>45.863690000000005</v>
          </cell>
          <cell r="M105">
            <v>69.038089999999997</v>
          </cell>
          <cell r="N105">
            <v>103.67319999999999</v>
          </cell>
        </row>
        <row r="106">
          <cell r="D106">
            <v>0.67300000000000004</v>
          </cell>
          <cell r="E106">
            <v>1.1360999999999999</v>
          </cell>
          <cell r="F106">
            <v>1.8463099999999999</v>
          </cell>
          <cell r="G106">
            <v>1.8547199999999999</v>
          </cell>
          <cell r="H106">
            <v>2.2646999999999999</v>
          </cell>
          <cell r="I106">
            <v>1.3071700000000002</v>
          </cell>
          <cell r="J106">
            <v>1.22665</v>
          </cell>
          <cell r="K106">
            <v>1.17222</v>
          </cell>
          <cell r="L106">
            <v>1.05708</v>
          </cell>
          <cell r="M106">
            <v>0.91821000000000008</v>
          </cell>
          <cell r="N106">
            <v>0.7486799999999999</v>
          </cell>
        </row>
        <row r="107">
          <cell r="D107">
            <v>0.67300000000000004</v>
          </cell>
          <cell r="E107">
            <v>1.1360999999999999</v>
          </cell>
          <cell r="F107">
            <v>1.8463099999999999</v>
          </cell>
          <cell r="G107">
            <v>1.8547199999999999</v>
          </cell>
          <cell r="H107">
            <v>2.2646999999999999</v>
          </cell>
          <cell r="I107">
            <v>1.3033699999999999</v>
          </cell>
          <cell r="J107">
            <v>1.6481600000000001</v>
          </cell>
          <cell r="K107">
            <v>2.11015</v>
          </cell>
          <cell r="L107">
            <v>2.5535399999999999</v>
          </cell>
          <cell r="M107">
            <v>3.0099499999999999</v>
          </cell>
          <cell r="N107">
            <v>3.8255599999999998</v>
          </cell>
        </row>
        <row r="108">
          <cell r="D108">
            <v>0.67300000000000004</v>
          </cell>
          <cell r="E108">
            <v>1.1360999999999999</v>
          </cell>
          <cell r="F108">
            <v>1.8463099999999999</v>
          </cell>
          <cell r="G108">
            <v>1.8547199999999999</v>
          </cell>
          <cell r="H108">
            <v>2.2646999999999999</v>
          </cell>
          <cell r="I108">
            <v>1.31674</v>
          </cell>
          <cell r="J108">
            <v>1.9784000000000002</v>
          </cell>
          <cell r="K108">
            <v>2.2998400000000001</v>
          </cell>
          <cell r="L108">
            <v>2.8948299999999998</v>
          </cell>
          <cell r="M108">
            <v>4.8193299999999999</v>
          </cell>
          <cell r="N108">
            <v>5.2476499999999993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2.0000000000000002E-5</v>
          </cell>
          <cell r="H109">
            <v>4.7999999999999996E-4</v>
          </cell>
          <cell r="I109">
            <v>8.9000000000000006E-4</v>
          </cell>
          <cell r="J109">
            <v>7.7400000000000004E-3</v>
          </cell>
          <cell r="K109">
            <v>1.4189999999999999E-2</v>
          </cell>
          <cell r="L109">
            <v>2.1149999999999999E-2</v>
          </cell>
          <cell r="M109">
            <v>3.0769999999999999E-2</v>
          </cell>
          <cell r="N109">
            <v>4.6359999999999998E-2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2.0000000000000002E-5</v>
          </cell>
          <cell r="H110">
            <v>4.7999999999999996E-4</v>
          </cell>
          <cell r="I110">
            <v>9.2000000000000003E-4</v>
          </cell>
          <cell r="J110">
            <v>8.150000000000001E-3</v>
          </cell>
          <cell r="K110">
            <v>1.5650000000000001E-2</v>
          </cell>
          <cell r="L110">
            <v>2.512E-2</v>
          </cell>
          <cell r="M110">
            <v>4.0490000000000005E-2</v>
          </cell>
          <cell r="N110">
            <v>6.9839999999999999E-2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2.0000000000000002E-5</v>
          </cell>
          <cell r="H111">
            <v>4.7999999999999996E-4</v>
          </cell>
          <cell r="I111">
            <v>9.3999999999999997E-4</v>
          </cell>
          <cell r="J111">
            <v>8.6199999999999992E-3</v>
          </cell>
          <cell r="K111">
            <v>1.702E-2</v>
          </cell>
          <cell r="L111">
            <v>2.7010000000000003E-2</v>
          </cell>
          <cell r="M111">
            <v>4.1689999999999998E-2</v>
          </cell>
          <cell r="N111">
            <v>5.9479999999999998E-2</v>
          </cell>
        </row>
        <row r="132">
          <cell r="D132">
            <v>2000</v>
          </cell>
          <cell r="E132">
            <v>2005</v>
          </cell>
          <cell r="F132">
            <v>2010</v>
          </cell>
          <cell r="G132">
            <v>2015</v>
          </cell>
          <cell r="H132">
            <v>2020</v>
          </cell>
          <cell r="I132">
            <v>2025</v>
          </cell>
          <cell r="J132">
            <v>2030</v>
          </cell>
          <cell r="K132">
            <v>2035</v>
          </cell>
          <cell r="L132">
            <v>2040</v>
          </cell>
          <cell r="M132">
            <v>2045</v>
          </cell>
          <cell r="N132">
            <v>2050</v>
          </cell>
        </row>
        <row r="133">
          <cell r="D133">
            <v>0.72139999999999993</v>
          </cell>
          <cell r="E133">
            <v>0.79552999999999996</v>
          </cell>
          <cell r="F133">
            <v>1.05284</v>
          </cell>
          <cell r="G133">
            <v>0.97621000000000002</v>
          </cell>
          <cell r="H133">
            <v>1.02067</v>
          </cell>
          <cell r="I133">
            <v>0.79377999999999993</v>
          </cell>
          <cell r="J133">
            <v>0.65989999999999993</v>
          </cell>
          <cell r="K133">
            <v>0.51495000000000002</v>
          </cell>
          <cell r="L133">
            <v>0.41520999999999997</v>
          </cell>
          <cell r="M133">
            <v>0.32815</v>
          </cell>
          <cell r="N133">
            <v>0.26691999999999999</v>
          </cell>
        </row>
        <row r="134">
          <cell r="D134">
            <v>0.72139999999999993</v>
          </cell>
          <cell r="E134">
            <v>0.79552999999999996</v>
          </cell>
          <cell r="F134">
            <v>1.05284</v>
          </cell>
          <cell r="G134">
            <v>0.97621000000000002</v>
          </cell>
          <cell r="H134">
            <v>1.02067</v>
          </cell>
          <cell r="I134">
            <v>0.79367999999999994</v>
          </cell>
          <cell r="J134">
            <v>0.66027000000000002</v>
          </cell>
          <cell r="K134">
            <v>0.51698</v>
          </cell>
          <cell r="L134">
            <v>0.42387000000000002</v>
          </cell>
          <cell r="M134">
            <v>0.35199999999999998</v>
          </cell>
          <cell r="N134">
            <v>0.33202999999999999</v>
          </cell>
        </row>
        <row r="135">
          <cell r="D135">
            <v>0.72139999999999993</v>
          </cell>
          <cell r="E135">
            <v>0.79552999999999996</v>
          </cell>
          <cell r="F135">
            <v>1.05284</v>
          </cell>
          <cell r="G135">
            <v>0.97621000000000002</v>
          </cell>
          <cell r="H135">
            <v>1.02067</v>
          </cell>
          <cell r="I135">
            <v>0.79385000000000006</v>
          </cell>
          <cell r="J135">
            <v>0.66007000000000005</v>
          </cell>
          <cell r="K135">
            <v>0.51573999999999998</v>
          </cell>
          <cell r="L135">
            <v>0.42308999999999997</v>
          </cell>
          <cell r="M135">
            <v>0.38330000000000003</v>
          </cell>
          <cell r="N135">
            <v>0.47875999999999996</v>
          </cell>
        </row>
        <row r="136">
          <cell r="D136">
            <v>1.3611300000000002</v>
          </cell>
          <cell r="E136">
            <v>1.5544800000000001</v>
          </cell>
          <cell r="F136">
            <v>2.16012</v>
          </cell>
          <cell r="G136">
            <v>3.3380000000000001</v>
          </cell>
          <cell r="H136">
            <v>3.24614</v>
          </cell>
          <cell r="I136">
            <v>3.2095700000000003</v>
          </cell>
          <cell r="J136">
            <v>3.02407</v>
          </cell>
          <cell r="K136">
            <v>2.5706700000000002</v>
          </cell>
          <cell r="L136">
            <v>2.12615</v>
          </cell>
          <cell r="M136">
            <v>1.78857</v>
          </cell>
          <cell r="N136">
            <v>1.43798</v>
          </cell>
        </row>
        <row r="137">
          <cell r="D137">
            <v>1.3611300000000002</v>
          </cell>
          <cell r="E137">
            <v>1.5544800000000001</v>
          </cell>
          <cell r="F137">
            <v>2.16012</v>
          </cell>
          <cell r="G137">
            <v>3.3380000000000001</v>
          </cell>
          <cell r="H137">
            <v>3.24614</v>
          </cell>
          <cell r="I137">
            <v>3.1790500000000002</v>
          </cell>
          <cell r="J137">
            <v>2.8991799999999999</v>
          </cell>
          <cell r="K137">
            <v>2.3553099999999998</v>
          </cell>
          <cell r="L137">
            <v>1.82623</v>
          </cell>
          <cell r="M137">
            <v>1.4153699999999998</v>
          </cell>
          <cell r="N137">
            <v>1.01877</v>
          </cell>
        </row>
        <row r="138">
          <cell r="D138">
            <v>1.3611300000000002</v>
          </cell>
          <cell r="E138">
            <v>1.5544800000000001</v>
          </cell>
          <cell r="F138">
            <v>2.16012</v>
          </cell>
          <cell r="G138">
            <v>3.3380000000000001</v>
          </cell>
          <cell r="H138">
            <v>3.24614</v>
          </cell>
          <cell r="I138">
            <v>3.1801699999999999</v>
          </cell>
          <cell r="J138">
            <v>2.9003000000000001</v>
          </cell>
          <cell r="K138">
            <v>2.35643</v>
          </cell>
          <cell r="L138">
            <v>1.8273599999999999</v>
          </cell>
          <cell r="M138">
            <v>1.41639</v>
          </cell>
          <cell r="N138">
            <v>1.0195099999999999</v>
          </cell>
        </row>
        <row r="139">
          <cell r="D139">
            <v>10.69032</v>
          </cell>
          <cell r="E139">
            <v>13.07025</v>
          </cell>
          <cell r="F139">
            <v>17.234299999999998</v>
          </cell>
          <cell r="G139">
            <v>19.55</v>
          </cell>
          <cell r="H139">
            <v>24.462400000000002</v>
          </cell>
          <cell r="I139">
            <v>25.158150000000003</v>
          </cell>
          <cell r="J139">
            <v>26.45213</v>
          </cell>
          <cell r="K139">
            <v>27.326040000000003</v>
          </cell>
          <cell r="L139">
            <v>28.713819999999998</v>
          </cell>
          <cell r="M139">
            <v>28.921970000000002</v>
          </cell>
          <cell r="N139">
            <v>27.910900000000002</v>
          </cell>
        </row>
        <row r="140">
          <cell r="D140">
            <v>10.69032</v>
          </cell>
          <cell r="E140">
            <v>13.07025</v>
          </cell>
          <cell r="F140">
            <v>17.234299999999998</v>
          </cell>
          <cell r="G140">
            <v>19.55</v>
          </cell>
          <cell r="H140">
            <v>24.462400000000002</v>
          </cell>
          <cell r="I140">
            <v>25.27299</v>
          </cell>
          <cell r="J140">
            <v>26.432539999999999</v>
          </cell>
          <cell r="K140">
            <v>25.430240000000001</v>
          </cell>
          <cell r="L140">
            <v>24.259349999999998</v>
          </cell>
          <cell r="M140">
            <v>21.570460000000001</v>
          </cell>
          <cell r="N140">
            <v>18.04335</v>
          </cell>
        </row>
        <row r="141">
          <cell r="D141">
            <v>10.69032</v>
          </cell>
          <cell r="E141">
            <v>13.07025</v>
          </cell>
          <cell r="F141">
            <v>17.234299999999998</v>
          </cell>
          <cell r="G141">
            <v>19.55</v>
          </cell>
          <cell r="H141">
            <v>24.462400000000002</v>
          </cell>
          <cell r="I141">
            <v>25.227250000000002</v>
          </cell>
          <cell r="J141">
            <v>24.228270000000002</v>
          </cell>
          <cell r="K141">
            <v>21.265000000000001</v>
          </cell>
          <cell r="L141">
            <v>18.457039999999999</v>
          </cell>
          <cell r="M141">
            <v>14.539149999999999</v>
          </cell>
          <cell r="N141">
            <v>10.7744</v>
          </cell>
        </row>
        <row r="142">
          <cell r="D142">
            <v>0.93371999999999999</v>
          </cell>
          <cell r="E142">
            <v>1.0027300000000001</v>
          </cell>
          <cell r="F142">
            <v>1.0045900000000001</v>
          </cell>
          <cell r="G142">
            <v>1.7302999999999999</v>
          </cell>
          <cell r="H142">
            <v>1.7549999999999999</v>
          </cell>
          <cell r="I142">
            <v>1.7528900000000001</v>
          </cell>
          <cell r="J142">
            <v>2.9123699999999997</v>
          </cell>
          <cell r="K142">
            <v>2.9128699999999998</v>
          </cell>
          <cell r="L142">
            <v>2.9141500000000002</v>
          </cell>
          <cell r="M142">
            <v>2.77</v>
          </cell>
          <cell r="N142">
            <v>2.55314</v>
          </cell>
        </row>
        <row r="143">
          <cell r="D143">
            <v>0.93371999999999999</v>
          </cell>
          <cell r="E143">
            <v>1.0027300000000001</v>
          </cell>
          <cell r="F143">
            <v>1.0045900000000001</v>
          </cell>
          <cell r="G143">
            <v>1.7302999999999999</v>
          </cell>
          <cell r="H143">
            <v>1.7549999999999999</v>
          </cell>
          <cell r="I143">
            <v>1.7528900000000001</v>
          </cell>
          <cell r="J143">
            <v>2.9123699999999997</v>
          </cell>
          <cell r="K143">
            <v>2.9128699999999998</v>
          </cell>
          <cell r="L143">
            <v>2.92164</v>
          </cell>
          <cell r="M143">
            <v>2.9071799999999999</v>
          </cell>
          <cell r="N143">
            <v>3.0489699999999997</v>
          </cell>
        </row>
        <row r="144">
          <cell r="D144">
            <v>0.93371999999999999</v>
          </cell>
          <cell r="E144">
            <v>1.0027300000000001</v>
          </cell>
          <cell r="F144">
            <v>1.0045900000000001</v>
          </cell>
          <cell r="G144">
            <v>1.7302999999999999</v>
          </cell>
          <cell r="H144">
            <v>1.7549999999999999</v>
          </cell>
          <cell r="I144">
            <v>1.7528900000000001</v>
          </cell>
          <cell r="J144">
            <v>2.9123699999999997</v>
          </cell>
          <cell r="K144">
            <v>2.9128699999999998</v>
          </cell>
          <cell r="L144">
            <v>2.92387</v>
          </cell>
          <cell r="M144">
            <v>3.2665300000000004</v>
          </cell>
          <cell r="N144">
            <v>4.6800200000000007</v>
          </cell>
        </row>
        <row r="145">
          <cell r="D145">
            <v>8.9250000000000007</v>
          </cell>
          <cell r="E145">
            <v>9.9790200000000002</v>
          </cell>
          <cell r="F145">
            <v>10.60379</v>
          </cell>
          <cell r="G145">
            <v>11.178040000000001</v>
          </cell>
          <cell r="H145">
            <v>11.34394</v>
          </cell>
          <cell r="I145">
            <v>13.881629999999999</v>
          </cell>
          <cell r="J145">
            <v>16.36373</v>
          </cell>
          <cell r="K145">
            <v>18.662779999999998</v>
          </cell>
          <cell r="L145">
            <v>19.67604</v>
          </cell>
          <cell r="M145">
            <v>23.06033</v>
          </cell>
          <cell r="N145">
            <v>27.161009999999997</v>
          </cell>
        </row>
        <row r="146">
          <cell r="D146">
            <v>8.9250000000000007</v>
          </cell>
          <cell r="E146">
            <v>9.9790200000000002</v>
          </cell>
          <cell r="F146">
            <v>10.60379</v>
          </cell>
          <cell r="G146">
            <v>11.178040000000001</v>
          </cell>
          <cell r="H146">
            <v>11.34394</v>
          </cell>
          <cell r="I146">
            <v>13.861040000000001</v>
          </cell>
          <cell r="J146">
            <v>17.007110000000001</v>
          </cell>
          <cell r="K146">
            <v>20.142659999999999</v>
          </cell>
          <cell r="L146">
            <v>21.65429</v>
          </cell>
          <cell r="M146">
            <v>25.759370000000001</v>
          </cell>
          <cell r="N146">
            <v>30.548830000000002</v>
          </cell>
        </row>
        <row r="147">
          <cell r="D147">
            <v>8.9250000000000007</v>
          </cell>
          <cell r="E147">
            <v>9.9790200000000002</v>
          </cell>
          <cell r="F147">
            <v>10.60379</v>
          </cell>
          <cell r="G147">
            <v>11.178040000000001</v>
          </cell>
          <cell r="H147">
            <v>11.34394</v>
          </cell>
          <cell r="I147">
            <v>13.861600000000001</v>
          </cell>
          <cell r="J147">
            <v>18.043520000000001</v>
          </cell>
          <cell r="K147">
            <v>22.144479999999998</v>
          </cell>
          <cell r="L147">
            <v>26.15164</v>
          </cell>
          <cell r="M147">
            <v>30.736470000000001</v>
          </cell>
          <cell r="N147">
            <v>33.903649999999999</v>
          </cell>
        </row>
        <row r="148">
          <cell r="D148">
            <v>9.4999999999999998E-3</v>
          </cell>
          <cell r="E148">
            <v>1.882E-2</v>
          </cell>
          <cell r="F148">
            <v>4.4400000000000004E-3</v>
          </cell>
          <cell r="G148">
            <v>0.18740000000000001</v>
          </cell>
          <cell r="H148">
            <v>2.6230900000000004</v>
          </cell>
          <cell r="I148">
            <v>3.8324799999999999</v>
          </cell>
          <cell r="J148">
            <v>4.3917000000000002</v>
          </cell>
          <cell r="K148">
            <v>4.6142099999999999</v>
          </cell>
          <cell r="L148">
            <v>5.0791700000000004</v>
          </cell>
          <cell r="M148">
            <v>5.7296800000000001</v>
          </cell>
          <cell r="N148">
            <v>6.3473000000000006</v>
          </cell>
        </row>
        <row r="149">
          <cell r="D149">
            <v>9.4999999999999998E-3</v>
          </cell>
          <cell r="E149">
            <v>1.882E-2</v>
          </cell>
          <cell r="F149">
            <v>4.4400000000000004E-3</v>
          </cell>
          <cell r="G149">
            <v>0.18740000000000001</v>
          </cell>
          <cell r="H149">
            <v>2.6230900000000004</v>
          </cell>
          <cell r="I149">
            <v>3.71855</v>
          </cell>
          <cell r="J149">
            <v>4.5997200000000005</v>
          </cell>
          <cell r="K149">
            <v>7.2121499999999994</v>
          </cell>
          <cell r="L149">
            <v>10.4704</v>
          </cell>
          <cell r="M149">
            <v>13.37426</v>
          </cell>
          <cell r="N149">
            <v>17.853750000000002</v>
          </cell>
        </row>
        <row r="150">
          <cell r="D150">
            <v>9.4999999999999998E-3</v>
          </cell>
          <cell r="E150">
            <v>1.882E-2</v>
          </cell>
          <cell r="F150">
            <v>4.4400000000000004E-3</v>
          </cell>
          <cell r="G150">
            <v>0.18740000000000001</v>
          </cell>
          <cell r="H150">
            <v>2.6230900000000004</v>
          </cell>
          <cell r="I150">
            <v>3.8083400000000003</v>
          </cell>
          <cell r="J150">
            <v>7.73773</v>
          </cell>
          <cell r="K150">
            <v>13.60192</v>
          </cell>
          <cell r="L150">
            <v>17.831340000000001</v>
          </cell>
          <cell r="M150">
            <v>22.182939999999999</v>
          </cell>
          <cell r="N150">
            <v>28.948439999999998</v>
          </cell>
        </row>
        <row r="151">
          <cell r="D151">
            <v>0</v>
          </cell>
          <cell r="E151">
            <v>0</v>
          </cell>
          <cell r="F151">
            <v>2.0000000000000001E-4</v>
          </cell>
          <cell r="G151">
            <v>8.199999999999999E-3</v>
          </cell>
          <cell r="H151">
            <v>0.75896000000000008</v>
          </cell>
          <cell r="I151">
            <v>1.76799</v>
          </cell>
          <cell r="J151">
            <v>3.0114299999999998</v>
          </cell>
          <cell r="K151">
            <v>4.4946000000000002</v>
          </cell>
          <cell r="L151">
            <v>5.4076000000000004</v>
          </cell>
          <cell r="M151">
            <v>6.0129200000000003</v>
          </cell>
          <cell r="N151">
            <v>6.7724799999999998</v>
          </cell>
        </row>
        <row r="152">
          <cell r="D152">
            <v>0</v>
          </cell>
          <cell r="E152">
            <v>0</v>
          </cell>
          <cell r="F152">
            <v>2.0000000000000001E-4</v>
          </cell>
          <cell r="G152">
            <v>8.199999999999999E-3</v>
          </cell>
          <cell r="H152">
            <v>0.75896000000000008</v>
          </cell>
          <cell r="I152">
            <v>1.7939799999999999</v>
          </cell>
          <cell r="J152">
            <v>4.0710899999999999</v>
          </cell>
          <cell r="K152">
            <v>9.9971299999999985</v>
          </cell>
          <cell r="L152">
            <v>16.132339999999999</v>
          </cell>
          <cell r="M152">
            <v>20.969619999999999</v>
          </cell>
          <cell r="N152">
            <v>26.03641</v>
          </cell>
        </row>
        <row r="153">
          <cell r="D153">
            <v>0</v>
          </cell>
          <cell r="E153">
            <v>0</v>
          </cell>
          <cell r="F153">
            <v>2.0000000000000001E-4</v>
          </cell>
          <cell r="G153">
            <v>8.199999999999999E-3</v>
          </cell>
          <cell r="H153">
            <v>0.75896000000000008</v>
          </cell>
          <cell r="I153">
            <v>1.8791900000000001</v>
          </cell>
          <cell r="J153">
            <v>7.3949499999999997</v>
          </cell>
          <cell r="K153">
            <v>16.44453</v>
          </cell>
          <cell r="L153">
            <v>24.569770000000002</v>
          </cell>
          <cell r="M153">
            <v>35.564610000000002</v>
          </cell>
          <cell r="N153">
            <v>51.226910000000004</v>
          </cell>
        </row>
        <row r="154">
          <cell r="D154">
            <v>0.11744</v>
          </cell>
          <cell r="E154">
            <v>0.1623</v>
          </cell>
          <cell r="F154">
            <v>0.26375999999999999</v>
          </cell>
          <cell r="G154">
            <v>0.26495999999999997</v>
          </cell>
          <cell r="H154">
            <v>0.33295999999999998</v>
          </cell>
          <cell r="I154">
            <v>0.37736999999999998</v>
          </cell>
          <cell r="J154">
            <v>0.36288999999999999</v>
          </cell>
          <cell r="K154">
            <v>0.35487000000000002</v>
          </cell>
          <cell r="L154">
            <v>0.32818000000000003</v>
          </cell>
          <cell r="M154">
            <v>0.29275000000000001</v>
          </cell>
          <cell r="N154">
            <v>0.2427</v>
          </cell>
        </row>
        <row r="155">
          <cell r="D155">
            <v>0.11744</v>
          </cell>
          <cell r="E155">
            <v>0.1623</v>
          </cell>
          <cell r="F155">
            <v>0.26375999999999999</v>
          </cell>
          <cell r="G155">
            <v>0.26495999999999997</v>
          </cell>
          <cell r="H155">
            <v>0.33295999999999998</v>
          </cell>
          <cell r="I155">
            <v>0.37526999999999999</v>
          </cell>
          <cell r="J155">
            <v>0.47037000000000001</v>
          </cell>
          <cell r="K155">
            <v>0.60086000000000006</v>
          </cell>
          <cell r="L155">
            <v>0.72684000000000004</v>
          </cell>
          <cell r="M155">
            <v>0.85653000000000001</v>
          </cell>
          <cell r="N155">
            <v>1.0890599999999999</v>
          </cell>
        </row>
        <row r="156">
          <cell r="D156">
            <v>0.11744</v>
          </cell>
          <cell r="E156">
            <v>0.1623</v>
          </cell>
          <cell r="F156">
            <v>0.26375999999999999</v>
          </cell>
          <cell r="G156">
            <v>0.26495999999999997</v>
          </cell>
          <cell r="H156">
            <v>0.33295999999999998</v>
          </cell>
          <cell r="I156">
            <v>0.37883999999999995</v>
          </cell>
          <cell r="J156">
            <v>0.56461000000000006</v>
          </cell>
          <cell r="K156">
            <v>0.65500000000000003</v>
          </cell>
          <cell r="L156">
            <v>0.82423999999999997</v>
          </cell>
          <cell r="M156">
            <v>1.42649</v>
          </cell>
          <cell r="N156">
            <v>3.1473299999999997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4.7999999999999996E-4</v>
          </cell>
          <cell r="J157">
            <v>1.7600000000000001E-3</v>
          </cell>
          <cell r="K157">
            <v>3.13E-3</v>
          </cell>
          <cell r="L157">
            <v>4.4200000000000003E-3</v>
          </cell>
          <cell r="M157">
            <v>6.0400000000000002E-3</v>
          </cell>
          <cell r="N157">
            <v>8.5500000000000003E-3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4.8999999999999998E-4</v>
          </cell>
          <cell r="J158">
            <v>1.83E-3</v>
          </cell>
          <cell r="K158">
            <v>3.3599999999999997E-3</v>
          </cell>
          <cell r="L158">
            <v>5.0499999999999998E-3</v>
          </cell>
          <cell r="M158">
            <v>7.5700000000000003E-3</v>
          </cell>
          <cell r="N158">
            <v>1.225E-2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4.8999999999999998E-4</v>
          </cell>
          <cell r="J159">
            <v>1.9E-3</v>
          </cell>
          <cell r="K159">
            <v>3.5699999999999998E-3</v>
          </cell>
          <cell r="L159">
            <v>5.3499999999999997E-3</v>
          </cell>
          <cell r="M159">
            <v>7.92E-3</v>
          </cell>
          <cell r="N159">
            <v>1.1970000000000001E-2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Intro"/>
      <sheetName val="Demand"/>
      <sheetName val="Electricity"/>
      <sheetName val="Renewables"/>
      <sheetName val="Emissions"/>
      <sheetName val="Macro drivers"/>
      <sheetName val="Services"/>
    </sheetNames>
    <sheetDataSet>
      <sheetData sheetId="0">
        <row r="1">
          <cell r="D1" t="str">
            <v>date</v>
          </cell>
        </row>
        <row r="2">
          <cell r="A2" t="str">
            <v>Malaysia</v>
          </cell>
          <cell r="D2" t="str">
            <v>06-2025</v>
          </cell>
        </row>
        <row r="5">
          <cell r="B5" t="str">
            <v>Unit</v>
          </cell>
          <cell r="C5" t="str">
            <v>Scenario</v>
          </cell>
          <cell r="D5" t="str">
            <v>Unique Code</v>
          </cell>
          <cell r="E5">
            <v>2000</v>
          </cell>
          <cell r="F5">
            <v>2001</v>
          </cell>
          <cell r="G5">
            <v>2002</v>
          </cell>
          <cell r="H5">
            <v>2003</v>
          </cell>
          <cell r="I5">
            <v>2004</v>
          </cell>
          <cell r="J5">
            <v>2005</v>
          </cell>
          <cell r="K5">
            <v>2006</v>
          </cell>
          <cell r="L5">
            <v>2007</v>
          </cell>
          <cell r="M5">
            <v>2008</v>
          </cell>
          <cell r="N5">
            <v>2009</v>
          </cell>
          <cell r="O5">
            <v>2010</v>
          </cell>
          <cell r="P5">
            <v>2011</v>
          </cell>
          <cell r="Q5">
            <v>2012</v>
          </cell>
          <cell r="R5">
            <v>2013</v>
          </cell>
          <cell r="S5">
            <v>2014</v>
          </cell>
          <cell r="T5">
            <v>2015</v>
          </cell>
          <cell r="U5">
            <v>2016</v>
          </cell>
          <cell r="V5">
            <v>2017</v>
          </cell>
          <cell r="W5">
            <v>2018</v>
          </cell>
          <cell r="X5">
            <v>2019</v>
          </cell>
          <cell r="Y5">
            <v>2020</v>
          </cell>
          <cell r="Z5">
            <v>2021</v>
          </cell>
          <cell r="AA5">
            <v>2022</v>
          </cell>
          <cell r="AB5">
            <v>2023</v>
          </cell>
          <cell r="AC5">
            <v>2024</v>
          </cell>
          <cell r="AD5">
            <v>2025</v>
          </cell>
          <cell r="AE5">
            <v>2026</v>
          </cell>
          <cell r="AF5">
            <v>2027</v>
          </cell>
          <cell r="AG5">
            <v>2028</v>
          </cell>
          <cell r="AH5">
            <v>2029</v>
          </cell>
          <cell r="AI5">
            <v>2030</v>
          </cell>
          <cell r="AJ5">
            <v>2031</v>
          </cell>
          <cell r="AK5">
            <v>2032</v>
          </cell>
          <cell r="AL5">
            <v>2033</v>
          </cell>
          <cell r="AM5">
            <v>2034</v>
          </cell>
          <cell r="AN5">
            <v>2035</v>
          </cell>
          <cell r="AO5">
            <v>2036</v>
          </cell>
          <cell r="AP5">
            <v>2037</v>
          </cell>
          <cell r="AQ5">
            <v>2038</v>
          </cell>
          <cell r="AR5">
            <v>2039</v>
          </cell>
          <cell r="AS5">
            <v>2040</v>
          </cell>
          <cell r="AT5">
            <v>2041</v>
          </cell>
          <cell r="AU5">
            <v>2042</v>
          </cell>
          <cell r="AV5">
            <v>2043</v>
          </cell>
          <cell r="AW5">
            <v>2044</v>
          </cell>
          <cell r="AX5">
            <v>2045</v>
          </cell>
          <cell r="AY5">
            <v>2046</v>
          </cell>
          <cell r="AZ5">
            <v>2047</v>
          </cell>
          <cell r="BA5">
            <v>2048</v>
          </cell>
          <cell r="BB5">
            <v>2049</v>
          </cell>
          <cell r="BC5">
            <v>2050</v>
          </cell>
        </row>
        <row r="6">
          <cell r="A6" t="str">
            <v>PETOT WEO[ALLC]</v>
          </cell>
          <cell r="B6" t="str">
            <v>ktoe</v>
          </cell>
          <cell r="C6" t="str">
            <v>EnerBase</v>
          </cell>
          <cell r="D6" t="str">
            <v>PETOT WEO[ALLC]_ktepS3</v>
          </cell>
          <cell r="E6">
            <v>48065.46</v>
          </cell>
          <cell r="F6">
            <v>51866.5</v>
          </cell>
          <cell r="G6">
            <v>52946.18</v>
          </cell>
          <cell r="H6">
            <v>63617.65</v>
          </cell>
          <cell r="I6">
            <v>68406.62</v>
          </cell>
          <cell r="J6">
            <v>68282.09</v>
          </cell>
          <cell r="K6">
            <v>67241.22</v>
          </cell>
          <cell r="L6">
            <v>69288.14</v>
          </cell>
          <cell r="M6">
            <v>72104.09</v>
          </cell>
          <cell r="N6">
            <v>70213.600000000006</v>
          </cell>
          <cell r="O6">
            <v>72033.84</v>
          </cell>
          <cell r="P6">
            <v>74487.27</v>
          </cell>
          <cell r="Q6">
            <v>76596.77</v>
          </cell>
          <cell r="R6">
            <v>86974.36</v>
          </cell>
          <cell r="S6">
            <v>89262.63</v>
          </cell>
          <cell r="T6">
            <v>83787.320000000007</v>
          </cell>
          <cell r="U6">
            <v>83108.59</v>
          </cell>
          <cell r="V6">
            <v>85258.19</v>
          </cell>
          <cell r="W6">
            <v>93458.36</v>
          </cell>
          <cell r="X6">
            <v>100884.66</v>
          </cell>
          <cell r="Y6">
            <v>92849.59</v>
          </cell>
          <cell r="Z6">
            <v>97613.83</v>
          </cell>
          <cell r="AA6">
            <v>99719.27</v>
          </cell>
          <cell r="AB6">
            <v>93580.69</v>
          </cell>
          <cell r="AC6">
            <v>95898.35</v>
          </cell>
          <cell r="AD6">
            <v>96182.7</v>
          </cell>
          <cell r="AE6">
            <v>96627.74</v>
          </cell>
          <cell r="AF6">
            <v>97108.44</v>
          </cell>
          <cell r="AG6">
            <v>97824.63</v>
          </cell>
          <cell r="AH6">
            <v>98092.35</v>
          </cell>
          <cell r="AI6">
            <v>98353.03</v>
          </cell>
          <cell r="AJ6">
            <v>98888.16</v>
          </cell>
          <cell r="AK6">
            <v>99661</v>
          </cell>
          <cell r="AL6">
            <v>100566.04</v>
          </cell>
          <cell r="AM6">
            <v>100888.26</v>
          </cell>
          <cell r="AN6">
            <v>101935.82</v>
          </cell>
          <cell r="AO6">
            <v>102811</v>
          </cell>
          <cell r="AP6">
            <v>103585.05</v>
          </cell>
          <cell r="AQ6">
            <v>104282.16</v>
          </cell>
          <cell r="AR6">
            <v>104939.82</v>
          </cell>
          <cell r="AS6">
            <v>105457.35</v>
          </cell>
          <cell r="AT6">
            <v>105874.83</v>
          </cell>
          <cell r="AU6">
            <v>106200.18</v>
          </cell>
          <cell r="AV6">
            <v>106441.13</v>
          </cell>
          <cell r="AW6">
            <v>106617.76</v>
          </cell>
          <cell r="AX6">
            <v>106744.38</v>
          </cell>
          <cell r="AY6">
            <v>106783.67</v>
          </cell>
          <cell r="AZ6">
            <v>106758.63</v>
          </cell>
          <cell r="BA6">
            <v>106619.07</v>
          </cell>
          <cell r="BB6">
            <v>106460.7</v>
          </cell>
          <cell r="BC6">
            <v>106226.99</v>
          </cell>
        </row>
        <row r="7">
          <cell r="A7" t="str">
            <v>PETOT WEO[ALLC]</v>
          </cell>
          <cell r="B7" t="str">
            <v>ktoe</v>
          </cell>
          <cell r="C7" t="str">
            <v>EnerBlue</v>
          </cell>
          <cell r="D7" t="str">
            <v>PETOT WEO[ALLC]_ktepS1</v>
          </cell>
          <cell r="E7">
            <v>48065.46</v>
          </cell>
          <cell r="F7">
            <v>51866.5</v>
          </cell>
          <cell r="G7">
            <v>52946.18</v>
          </cell>
          <cell r="H7">
            <v>63617.65</v>
          </cell>
          <cell r="I7">
            <v>68406.62</v>
          </cell>
          <cell r="J7">
            <v>68282.09</v>
          </cell>
          <cell r="K7">
            <v>67241.22</v>
          </cell>
          <cell r="L7">
            <v>69288.14</v>
          </cell>
          <cell r="M7">
            <v>72104.09</v>
          </cell>
          <cell r="N7">
            <v>70213.600000000006</v>
          </cell>
          <cell r="O7">
            <v>72033.84</v>
          </cell>
          <cell r="P7">
            <v>74487.27</v>
          </cell>
          <cell r="Q7">
            <v>76596.77</v>
          </cell>
          <cell r="R7">
            <v>86974.36</v>
          </cell>
          <cell r="S7">
            <v>89262.63</v>
          </cell>
          <cell r="T7">
            <v>83787.320000000007</v>
          </cell>
          <cell r="U7">
            <v>83108.59</v>
          </cell>
          <cell r="V7">
            <v>85258.19</v>
          </cell>
          <cell r="W7">
            <v>93458.36</v>
          </cell>
          <cell r="X7">
            <v>100884.66</v>
          </cell>
          <cell r="Y7">
            <v>92849.59</v>
          </cell>
          <cell r="Z7">
            <v>97613.83</v>
          </cell>
          <cell r="AA7">
            <v>99719.27</v>
          </cell>
          <cell r="AB7">
            <v>93580.69</v>
          </cell>
          <cell r="AC7">
            <v>95853.98</v>
          </cell>
          <cell r="AD7">
            <v>95785.55</v>
          </cell>
          <cell r="AE7">
            <v>95807.66</v>
          </cell>
          <cell r="AF7">
            <v>95718.73</v>
          </cell>
          <cell r="AG7">
            <v>95725.05</v>
          </cell>
          <cell r="AH7">
            <v>95177.58</v>
          </cell>
          <cell r="AI7">
            <v>94372.7</v>
          </cell>
          <cell r="AJ7">
            <v>93734.86</v>
          </cell>
          <cell r="AK7">
            <v>93273.86</v>
          </cell>
          <cell r="AL7">
            <v>92936.92</v>
          </cell>
          <cell r="AM7">
            <v>92002.3</v>
          </cell>
          <cell r="AN7">
            <v>91810.33</v>
          </cell>
          <cell r="AO7">
            <v>91526.53</v>
          </cell>
          <cell r="AP7">
            <v>91153.44</v>
          </cell>
          <cell r="AQ7">
            <v>90740.13</v>
          </cell>
          <cell r="AR7">
            <v>90327.6</v>
          </cell>
          <cell r="AS7">
            <v>89848.88</v>
          </cell>
          <cell r="AT7">
            <v>89174.17</v>
          </cell>
          <cell r="AU7">
            <v>88347.36</v>
          </cell>
          <cell r="AV7">
            <v>87509.56</v>
          </cell>
          <cell r="AW7">
            <v>86469.3</v>
          </cell>
          <cell r="AX7">
            <v>85221.13</v>
          </cell>
          <cell r="AY7">
            <v>83884.259999999995</v>
          </cell>
          <cell r="AZ7">
            <v>82543.759999999995</v>
          </cell>
          <cell r="BA7">
            <v>81105.600000000006</v>
          </cell>
          <cell r="BB7">
            <v>79683.05</v>
          </cell>
          <cell r="BC7">
            <v>78208.039999999994</v>
          </cell>
        </row>
        <row r="8">
          <cell r="A8" t="str">
            <v>PETOT WEO[ALLC]</v>
          </cell>
          <cell r="B8" t="str">
            <v>ktoe</v>
          </cell>
          <cell r="C8" t="str">
            <v>EnerGreen</v>
          </cell>
          <cell r="D8" t="str">
            <v>PETOT WEO[ALLC]_ktepS2</v>
          </cell>
          <cell r="E8">
            <v>48065.46</v>
          </cell>
          <cell r="F8">
            <v>51866.5</v>
          </cell>
          <cell r="G8">
            <v>52946.18</v>
          </cell>
          <cell r="H8">
            <v>63617.65</v>
          </cell>
          <cell r="I8">
            <v>68406.62</v>
          </cell>
          <cell r="J8">
            <v>68282.09</v>
          </cell>
          <cell r="K8">
            <v>67241.22</v>
          </cell>
          <cell r="L8">
            <v>69288.14</v>
          </cell>
          <cell r="M8">
            <v>72104.09</v>
          </cell>
          <cell r="N8">
            <v>70213.600000000006</v>
          </cell>
          <cell r="O8">
            <v>72033.84</v>
          </cell>
          <cell r="P8">
            <v>74487.27</v>
          </cell>
          <cell r="Q8">
            <v>76596.77</v>
          </cell>
          <cell r="R8">
            <v>86974.36</v>
          </cell>
          <cell r="S8">
            <v>89262.63</v>
          </cell>
          <cell r="T8">
            <v>83787.320000000007</v>
          </cell>
          <cell r="U8">
            <v>83108.59</v>
          </cell>
          <cell r="V8">
            <v>85258.19</v>
          </cell>
          <cell r="W8">
            <v>93458.36</v>
          </cell>
          <cell r="X8">
            <v>100884.66</v>
          </cell>
          <cell r="Y8">
            <v>92849.59</v>
          </cell>
          <cell r="Z8">
            <v>97613.83</v>
          </cell>
          <cell r="AA8">
            <v>99719.27</v>
          </cell>
          <cell r="AB8">
            <v>93580.69</v>
          </cell>
          <cell r="AC8">
            <v>95569.81</v>
          </cell>
          <cell r="AD8">
            <v>94922.880000000005</v>
          </cell>
          <cell r="AE8">
            <v>94227.199999999997</v>
          </cell>
          <cell r="AF8">
            <v>93436.160000000003</v>
          </cell>
          <cell r="AG8">
            <v>92472.29</v>
          </cell>
          <cell r="AH8">
            <v>90883.88</v>
          </cell>
          <cell r="AI8">
            <v>89110.55</v>
          </cell>
          <cell r="AJ8">
            <v>87453.3</v>
          </cell>
          <cell r="AK8">
            <v>85950.95</v>
          </cell>
          <cell r="AL8">
            <v>84630.27</v>
          </cell>
          <cell r="AM8">
            <v>82779.259999999995</v>
          </cell>
          <cell r="AN8">
            <v>81896.149999999994</v>
          </cell>
          <cell r="AO8">
            <v>81027.460000000006</v>
          </cell>
          <cell r="AP8">
            <v>80182.45</v>
          </cell>
          <cell r="AQ8">
            <v>79400.69</v>
          </cell>
          <cell r="AR8">
            <v>78615.839999999997</v>
          </cell>
          <cell r="AS8">
            <v>77819.95</v>
          </cell>
          <cell r="AT8">
            <v>76962.92</v>
          </cell>
          <cell r="AU8">
            <v>76176.179999999993</v>
          </cell>
          <cell r="AV8">
            <v>75595.67</v>
          </cell>
          <cell r="AW8">
            <v>74939.75</v>
          </cell>
          <cell r="AX8">
            <v>73807.8</v>
          </cell>
          <cell r="AY8">
            <v>72472.95</v>
          </cell>
          <cell r="AZ8">
            <v>71000.72</v>
          </cell>
          <cell r="BA8">
            <v>69399.16</v>
          </cell>
          <cell r="BB8">
            <v>67695.179999999993</v>
          </cell>
          <cell r="BC8">
            <v>65896.81</v>
          </cell>
        </row>
        <row r="9">
          <cell r="A9" t="str">
            <v>FCTOTAL[ALLC]</v>
          </cell>
          <cell r="B9" t="str">
            <v>ktoe</v>
          </cell>
          <cell r="C9" t="str">
            <v>EnerBase</v>
          </cell>
          <cell r="D9" t="str">
            <v>FCTOTAL[ALLC]_ktepS3</v>
          </cell>
          <cell r="E9">
            <v>31305.19</v>
          </cell>
          <cell r="F9">
            <v>34031.01</v>
          </cell>
          <cell r="G9">
            <v>37010.949999999997</v>
          </cell>
          <cell r="H9">
            <v>38922.370000000003</v>
          </cell>
          <cell r="I9">
            <v>43816.79</v>
          </cell>
          <cell r="J9">
            <v>43287.37</v>
          </cell>
          <cell r="K9">
            <v>47379.16</v>
          </cell>
          <cell r="L9">
            <v>47246.95</v>
          </cell>
          <cell r="M9">
            <v>44328.78</v>
          </cell>
          <cell r="N9">
            <v>43023.78</v>
          </cell>
          <cell r="O9">
            <v>43994.92</v>
          </cell>
          <cell r="P9">
            <v>45439.57</v>
          </cell>
          <cell r="Q9">
            <v>47921.16</v>
          </cell>
          <cell r="R9">
            <v>50500.52</v>
          </cell>
          <cell r="S9">
            <v>51550.98</v>
          </cell>
          <cell r="T9">
            <v>50937.16</v>
          </cell>
          <cell r="U9">
            <v>54687.21</v>
          </cell>
          <cell r="V9">
            <v>59341.98</v>
          </cell>
          <cell r="W9">
            <v>60984.45</v>
          </cell>
          <cell r="X9">
            <v>65584.460000000006</v>
          </cell>
          <cell r="Y9">
            <v>57379.199999999997</v>
          </cell>
          <cell r="Z9">
            <v>57434.86</v>
          </cell>
          <cell r="AA9">
            <v>62529.38</v>
          </cell>
          <cell r="AB9">
            <v>63817.82</v>
          </cell>
          <cell r="AC9">
            <v>65168.72</v>
          </cell>
          <cell r="AD9">
            <v>65606.16</v>
          </cell>
          <cell r="AE9">
            <v>65788.990000000005</v>
          </cell>
          <cell r="AF9">
            <v>66293.69</v>
          </cell>
          <cell r="AG9">
            <v>66843.28</v>
          </cell>
          <cell r="AH9">
            <v>67191.48</v>
          </cell>
          <cell r="AI9">
            <v>67511.42</v>
          </cell>
          <cell r="AJ9">
            <v>67941.740000000005</v>
          </cell>
          <cell r="AK9">
            <v>68519.27</v>
          </cell>
          <cell r="AL9">
            <v>69117.05</v>
          </cell>
          <cell r="AM9">
            <v>69812.539999999994</v>
          </cell>
          <cell r="AN9">
            <v>70463.95</v>
          </cell>
          <cell r="AO9">
            <v>71000.27</v>
          </cell>
          <cell r="AP9">
            <v>71501.53</v>
          </cell>
          <cell r="AQ9">
            <v>71964.77</v>
          </cell>
          <cell r="AR9">
            <v>72353.460000000006</v>
          </cell>
          <cell r="AS9">
            <v>72660.23</v>
          </cell>
          <cell r="AT9">
            <v>72878.460000000006</v>
          </cell>
          <cell r="AU9">
            <v>73039.39</v>
          </cell>
          <cell r="AV9">
            <v>73158.759999999995</v>
          </cell>
          <cell r="AW9">
            <v>73248.23</v>
          </cell>
          <cell r="AX9">
            <v>73312.100000000006</v>
          </cell>
          <cell r="AY9">
            <v>73334.22</v>
          </cell>
          <cell r="AZ9">
            <v>73328.75</v>
          </cell>
          <cell r="BA9">
            <v>73294.3</v>
          </cell>
          <cell r="BB9">
            <v>73232.509999999995</v>
          </cell>
          <cell r="BC9">
            <v>73148.399999999994</v>
          </cell>
        </row>
        <row r="10">
          <cell r="A10" t="str">
            <v>FCTOTAL[ALLC]</v>
          </cell>
          <cell r="B10" t="str">
            <v>ktoe</v>
          </cell>
          <cell r="C10" t="str">
            <v>EnerBlue</v>
          </cell>
          <cell r="D10" t="str">
            <v>FCTOTAL[ALLC]_ktepS1</v>
          </cell>
          <cell r="E10">
            <v>31305.19</v>
          </cell>
          <cell r="F10">
            <v>34031.01</v>
          </cell>
          <cell r="G10">
            <v>37010.949999999997</v>
          </cell>
          <cell r="H10">
            <v>38922.370000000003</v>
          </cell>
          <cell r="I10">
            <v>43816.79</v>
          </cell>
          <cell r="J10">
            <v>43287.37</v>
          </cell>
          <cell r="K10">
            <v>47379.16</v>
          </cell>
          <cell r="L10">
            <v>47246.95</v>
          </cell>
          <cell r="M10">
            <v>44328.78</v>
          </cell>
          <cell r="N10">
            <v>43023.78</v>
          </cell>
          <cell r="O10">
            <v>43994.92</v>
          </cell>
          <cell r="P10">
            <v>45439.57</v>
          </cell>
          <cell r="Q10">
            <v>47921.16</v>
          </cell>
          <cell r="R10">
            <v>50500.52</v>
          </cell>
          <cell r="S10">
            <v>51550.98</v>
          </cell>
          <cell r="T10">
            <v>50937.16</v>
          </cell>
          <cell r="U10">
            <v>54687.21</v>
          </cell>
          <cell r="V10">
            <v>59341.98</v>
          </cell>
          <cell r="W10">
            <v>60984.45</v>
          </cell>
          <cell r="X10">
            <v>65584.460000000006</v>
          </cell>
          <cell r="Y10">
            <v>57379.199999999997</v>
          </cell>
          <cell r="Z10">
            <v>57434.86</v>
          </cell>
          <cell r="AA10">
            <v>62529.38</v>
          </cell>
          <cell r="AB10">
            <v>63817.82</v>
          </cell>
          <cell r="AC10">
            <v>65106.12</v>
          </cell>
          <cell r="AD10">
            <v>65228.6</v>
          </cell>
          <cell r="AE10">
            <v>65100.66</v>
          </cell>
          <cell r="AF10">
            <v>65278.55</v>
          </cell>
          <cell r="AG10">
            <v>65451.5</v>
          </cell>
          <cell r="AH10">
            <v>65359.7</v>
          </cell>
          <cell r="AI10">
            <v>65221.38</v>
          </cell>
          <cell r="AJ10">
            <v>65156.67</v>
          </cell>
          <cell r="AK10">
            <v>65224.13</v>
          </cell>
          <cell r="AL10">
            <v>65313.01</v>
          </cell>
          <cell r="AM10">
            <v>65494.98</v>
          </cell>
          <cell r="AN10">
            <v>65639.16</v>
          </cell>
          <cell r="AO10">
            <v>65732.22</v>
          </cell>
          <cell r="AP10">
            <v>65796.070000000007</v>
          </cell>
          <cell r="AQ10">
            <v>65834.95</v>
          </cell>
          <cell r="AR10">
            <v>65817.41</v>
          </cell>
          <cell r="AS10">
            <v>65735.8</v>
          </cell>
          <cell r="AT10">
            <v>65569.75</v>
          </cell>
          <cell r="AU10">
            <v>65343.35</v>
          </cell>
          <cell r="AV10">
            <v>65063.17</v>
          </cell>
          <cell r="AW10">
            <v>64739.77</v>
          </cell>
          <cell r="AX10">
            <v>64378.95</v>
          </cell>
          <cell r="AY10">
            <v>63974.55</v>
          </cell>
          <cell r="AZ10">
            <v>63542.52</v>
          </cell>
          <cell r="BA10">
            <v>63085.68</v>
          </cell>
          <cell r="BB10">
            <v>62614.22</v>
          </cell>
          <cell r="BC10">
            <v>62127.31</v>
          </cell>
        </row>
        <row r="11">
          <cell r="A11" t="str">
            <v>FCTOTAL[ALLC]</v>
          </cell>
          <cell r="B11" t="str">
            <v>ktoe</v>
          </cell>
          <cell r="C11" t="str">
            <v>EnerGreen</v>
          </cell>
          <cell r="D11" t="str">
            <v>FCTOTAL[ALLC]_ktepS2</v>
          </cell>
          <cell r="E11">
            <v>31305.19</v>
          </cell>
          <cell r="F11">
            <v>34031.01</v>
          </cell>
          <cell r="G11">
            <v>37010.949999999997</v>
          </cell>
          <cell r="H11">
            <v>38922.370000000003</v>
          </cell>
          <cell r="I11">
            <v>43816.79</v>
          </cell>
          <cell r="J11">
            <v>43287.37</v>
          </cell>
          <cell r="K11">
            <v>47379.16</v>
          </cell>
          <cell r="L11">
            <v>47246.95</v>
          </cell>
          <cell r="M11">
            <v>44328.78</v>
          </cell>
          <cell r="N11">
            <v>43023.78</v>
          </cell>
          <cell r="O11">
            <v>43994.92</v>
          </cell>
          <cell r="P11">
            <v>45439.57</v>
          </cell>
          <cell r="Q11">
            <v>47921.16</v>
          </cell>
          <cell r="R11">
            <v>50500.52</v>
          </cell>
          <cell r="S11">
            <v>51550.98</v>
          </cell>
          <cell r="T11">
            <v>50937.16</v>
          </cell>
          <cell r="U11">
            <v>54687.21</v>
          </cell>
          <cell r="V11">
            <v>59341.98</v>
          </cell>
          <cell r="W11">
            <v>60984.45</v>
          </cell>
          <cell r="X11">
            <v>65584.460000000006</v>
          </cell>
          <cell r="Y11">
            <v>57379.199999999997</v>
          </cell>
          <cell r="Z11">
            <v>57434.86</v>
          </cell>
          <cell r="AA11">
            <v>62529.38</v>
          </cell>
          <cell r="AB11">
            <v>63817.82</v>
          </cell>
          <cell r="AC11">
            <v>64897.48</v>
          </cell>
          <cell r="AD11">
            <v>64471.360000000001</v>
          </cell>
          <cell r="AE11">
            <v>63847.88</v>
          </cell>
          <cell r="AF11">
            <v>63579.74</v>
          </cell>
          <cell r="AG11">
            <v>63244.3</v>
          </cell>
          <cell r="AH11">
            <v>62607.81</v>
          </cell>
          <cell r="AI11">
            <v>61914.62</v>
          </cell>
          <cell r="AJ11">
            <v>61287.92</v>
          </cell>
          <cell r="AK11">
            <v>60810.06</v>
          </cell>
          <cell r="AL11">
            <v>60392.28</v>
          </cell>
          <cell r="AM11">
            <v>60118.36</v>
          </cell>
          <cell r="AN11">
            <v>59862.49</v>
          </cell>
          <cell r="AO11">
            <v>59623.39</v>
          </cell>
          <cell r="AP11">
            <v>59389.75</v>
          </cell>
          <cell r="AQ11">
            <v>59159</v>
          </cell>
          <cell r="AR11">
            <v>58902.68</v>
          </cell>
          <cell r="AS11">
            <v>58618.21</v>
          </cell>
          <cell r="AT11">
            <v>58284</v>
          </cell>
          <cell r="AU11">
            <v>57911.91</v>
          </cell>
          <cell r="AV11">
            <v>57512.11</v>
          </cell>
          <cell r="AW11">
            <v>57099.41</v>
          </cell>
          <cell r="AX11">
            <v>56682.51</v>
          </cell>
          <cell r="AY11">
            <v>56249.25</v>
          </cell>
          <cell r="AZ11">
            <v>55825.87</v>
          </cell>
          <cell r="BA11">
            <v>55419.68</v>
          </cell>
          <cell r="BB11">
            <v>55035.66</v>
          </cell>
          <cell r="BC11">
            <v>54680.06</v>
          </cell>
        </row>
        <row r="12">
          <cell r="A12" t="str">
            <v>FCFUEL[ALLC,COAL]</v>
          </cell>
          <cell r="B12" t="str">
            <v>ktoe</v>
          </cell>
          <cell r="C12" t="str">
            <v>EnerBase</v>
          </cell>
          <cell r="D12" t="str">
            <v>FCFUEL[ALLC,COAL]_ktepS3</v>
          </cell>
          <cell r="E12">
            <v>732.06</v>
          </cell>
          <cell r="F12">
            <v>824.67</v>
          </cell>
          <cell r="G12">
            <v>1009.26</v>
          </cell>
          <cell r="H12">
            <v>1111.32</v>
          </cell>
          <cell r="I12">
            <v>2509.02</v>
          </cell>
          <cell r="J12">
            <v>1347.1</v>
          </cell>
          <cell r="K12">
            <v>2106.09</v>
          </cell>
          <cell r="L12">
            <v>1224.72</v>
          </cell>
          <cell r="M12">
            <v>1540.98</v>
          </cell>
          <cell r="N12">
            <v>1895.67</v>
          </cell>
          <cell r="O12">
            <v>1825.11</v>
          </cell>
          <cell r="P12">
            <v>1757.7</v>
          </cell>
          <cell r="Q12">
            <v>1743.21</v>
          </cell>
          <cell r="R12">
            <v>1538.46</v>
          </cell>
          <cell r="S12">
            <v>2057</v>
          </cell>
          <cell r="T12">
            <v>2313.59</v>
          </cell>
          <cell r="U12">
            <v>2235.73</v>
          </cell>
          <cell r="V12">
            <v>2164.67</v>
          </cell>
          <cell r="W12">
            <v>2316.2600000000002</v>
          </cell>
          <cell r="X12">
            <v>2701.11</v>
          </cell>
          <cell r="Y12">
            <v>2438.58</v>
          </cell>
          <cell r="Z12">
            <v>2145.31</v>
          </cell>
          <cell r="AA12">
            <v>2430.4</v>
          </cell>
          <cell r="AB12">
            <v>2539.6</v>
          </cell>
          <cell r="AC12">
            <v>2649.55</v>
          </cell>
          <cell r="AD12">
            <v>2652.87</v>
          </cell>
          <cell r="AE12">
            <v>2625.16</v>
          </cell>
          <cell r="AF12">
            <v>2646.5</v>
          </cell>
          <cell r="AG12">
            <v>2689.29</v>
          </cell>
          <cell r="AH12">
            <v>2755.48</v>
          </cell>
          <cell r="AI12">
            <v>2866.09</v>
          </cell>
          <cell r="AJ12">
            <v>3027.35</v>
          </cell>
          <cell r="AK12">
            <v>3197.53</v>
          </cell>
          <cell r="AL12">
            <v>3336.18</v>
          </cell>
          <cell r="AM12">
            <v>3468.01</v>
          </cell>
          <cell r="AN12">
            <v>3575.39</v>
          </cell>
          <cell r="AO12">
            <v>3676.65</v>
          </cell>
          <cell r="AP12">
            <v>3759.97</v>
          </cell>
          <cell r="AQ12">
            <v>3824.68</v>
          </cell>
          <cell r="AR12">
            <v>3871.81</v>
          </cell>
          <cell r="AS12">
            <v>3903.79</v>
          </cell>
          <cell r="AT12">
            <v>3932.94</v>
          </cell>
          <cell r="AU12">
            <v>3952.67</v>
          </cell>
          <cell r="AV12">
            <v>3961.69</v>
          </cell>
          <cell r="AW12">
            <v>3961</v>
          </cell>
          <cell r="AX12">
            <v>3951.36</v>
          </cell>
          <cell r="AY12">
            <v>3945.92</v>
          </cell>
          <cell r="AZ12">
            <v>3931.87</v>
          </cell>
          <cell r="BA12">
            <v>3910.73</v>
          </cell>
          <cell r="BB12">
            <v>3883.37</v>
          </cell>
          <cell r="BC12">
            <v>3852.9</v>
          </cell>
        </row>
        <row r="13">
          <cell r="A13" t="str">
            <v>FCFUEL[ALLC,COAL]</v>
          </cell>
          <cell r="B13" t="str">
            <v>ktoe</v>
          </cell>
          <cell r="C13" t="str">
            <v>EnerBlue</v>
          </cell>
          <cell r="D13" t="str">
            <v>FCFUEL[ALLC,COAL]_ktepS1</v>
          </cell>
          <cell r="E13">
            <v>732.06</v>
          </cell>
          <cell r="F13">
            <v>824.67</v>
          </cell>
          <cell r="G13">
            <v>1009.26</v>
          </cell>
          <cell r="H13">
            <v>1111.32</v>
          </cell>
          <cell r="I13">
            <v>2509.02</v>
          </cell>
          <cell r="J13">
            <v>1347.1</v>
          </cell>
          <cell r="K13">
            <v>2106.09</v>
          </cell>
          <cell r="L13">
            <v>1224.72</v>
          </cell>
          <cell r="M13">
            <v>1540.98</v>
          </cell>
          <cell r="N13">
            <v>1895.67</v>
          </cell>
          <cell r="O13">
            <v>1825.11</v>
          </cell>
          <cell r="P13">
            <v>1757.7</v>
          </cell>
          <cell r="Q13">
            <v>1743.21</v>
          </cell>
          <cell r="R13">
            <v>1538.46</v>
          </cell>
          <cell r="S13">
            <v>2057</v>
          </cell>
          <cell r="T13">
            <v>2313.59</v>
          </cell>
          <cell r="U13">
            <v>2235.73</v>
          </cell>
          <cell r="V13">
            <v>2164.67</v>
          </cell>
          <cell r="W13">
            <v>2316.2600000000002</v>
          </cell>
          <cell r="X13">
            <v>2701.11</v>
          </cell>
          <cell r="Y13">
            <v>2438.58</v>
          </cell>
          <cell r="Z13">
            <v>2145.31</v>
          </cell>
          <cell r="AA13">
            <v>2430.4</v>
          </cell>
          <cell r="AB13">
            <v>2539.6</v>
          </cell>
          <cell r="AC13">
            <v>2634.12</v>
          </cell>
          <cell r="AD13">
            <v>2615.6</v>
          </cell>
          <cell r="AE13">
            <v>2568.5</v>
          </cell>
          <cell r="AF13">
            <v>2571.5</v>
          </cell>
          <cell r="AG13">
            <v>2587.33</v>
          </cell>
          <cell r="AH13">
            <v>2614.5100000000002</v>
          </cell>
          <cell r="AI13">
            <v>2673.33</v>
          </cell>
          <cell r="AJ13">
            <v>2770.62</v>
          </cell>
          <cell r="AK13">
            <v>2869.56</v>
          </cell>
          <cell r="AL13">
            <v>2930.98</v>
          </cell>
          <cell r="AM13">
            <v>2982.8</v>
          </cell>
          <cell r="AN13">
            <v>3007.1</v>
          </cell>
          <cell r="AO13">
            <v>3024.88</v>
          </cell>
          <cell r="AP13">
            <v>3026.74</v>
          </cell>
          <cell r="AQ13">
            <v>3014.01</v>
          </cell>
          <cell r="AR13">
            <v>2988.87</v>
          </cell>
          <cell r="AS13">
            <v>2952.94</v>
          </cell>
          <cell r="AT13">
            <v>2914.64</v>
          </cell>
          <cell r="AU13">
            <v>2868.4</v>
          </cell>
          <cell r="AV13">
            <v>2813.38</v>
          </cell>
          <cell r="AW13">
            <v>2750.82</v>
          </cell>
          <cell r="AX13">
            <v>2681.8</v>
          </cell>
          <cell r="AY13">
            <v>2614.54</v>
          </cell>
          <cell r="AZ13">
            <v>2540.5500000000002</v>
          </cell>
          <cell r="BA13">
            <v>2461.21</v>
          </cell>
          <cell r="BB13">
            <v>2377.38</v>
          </cell>
          <cell r="BC13">
            <v>2289.21</v>
          </cell>
        </row>
        <row r="14">
          <cell r="A14" t="str">
            <v>FCFUEL[ALLC,COAL]</v>
          </cell>
          <cell r="B14" t="str">
            <v>ktoe</v>
          </cell>
          <cell r="C14" t="str">
            <v>EnerGreen</v>
          </cell>
          <cell r="D14" t="str">
            <v>FCFUEL[ALLC,COAL]_ktepS2</v>
          </cell>
          <cell r="E14">
            <v>732.06</v>
          </cell>
          <cell r="F14">
            <v>824.67</v>
          </cell>
          <cell r="G14">
            <v>1009.26</v>
          </cell>
          <cell r="H14">
            <v>1111.32</v>
          </cell>
          <cell r="I14">
            <v>2509.02</v>
          </cell>
          <cell r="J14">
            <v>1347.1</v>
          </cell>
          <cell r="K14">
            <v>2106.09</v>
          </cell>
          <cell r="L14">
            <v>1224.72</v>
          </cell>
          <cell r="M14">
            <v>1540.98</v>
          </cell>
          <cell r="N14">
            <v>1895.67</v>
          </cell>
          <cell r="O14">
            <v>1825.11</v>
          </cell>
          <cell r="P14">
            <v>1757.7</v>
          </cell>
          <cell r="Q14">
            <v>1743.21</v>
          </cell>
          <cell r="R14">
            <v>1538.46</v>
          </cell>
          <cell r="S14">
            <v>2057</v>
          </cell>
          <cell r="T14">
            <v>2313.59</v>
          </cell>
          <cell r="U14">
            <v>2235.73</v>
          </cell>
          <cell r="V14">
            <v>2164.67</v>
          </cell>
          <cell r="W14">
            <v>2316.2600000000002</v>
          </cell>
          <cell r="X14">
            <v>2701.11</v>
          </cell>
          <cell r="Y14">
            <v>2438.58</v>
          </cell>
          <cell r="Z14">
            <v>2145.31</v>
          </cell>
          <cell r="AA14">
            <v>2430.4</v>
          </cell>
          <cell r="AB14">
            <v>2539.6</v>
          </cell>
          <cell r="AC14">
            <v>2612.12</v>
          </cell>
          <cell r="AD14">
            <v>2553.94</v>
          </cell>
          <cell r="AE14">
            <v>2474.44</v>
          </cell>
          <cell r="AF14">
            <v>2436.19</v>
          </cell>
          <cell r="AG14">
            <v>2398.14</v>
          </cell>
          <cell r="AH14">
            <v>2361.89</v>
          </cell>
          <cell r="AI14">
            <v>2347.31</v>
          </cell>
          <cell r="AJ14">
            <v>2361.9499999999998</v>
          </cell>
          <cell r="AK14">
            <v>2375.4</v>
          </cell>
          <cell r="AL14">
            <v>2355.77</v>
          </cell>
          <cell r="AM14">
            <v>2331.94</v>
          </cell>
          <cell r="AN14">
            <v>2288.16</v>
          </cell>
          <cell r="AO14">
            <v>2242.35</v>
          </cell>
          <cell r="AP14">
            <v>2187.5100000000002</v>
          </cell>
          <cell r="AQ14">
            <v>2125.56</v>
          </cell>
          <cell r="AR14">
            <v>2057.91</v>
          </cell>
          <cell r="AS14">
            <v>1984.72</v>
          </cell>
          <cell r="AT14">
            <v>1911.22</v>
          </cell>
          <cell r="AU14">
            <v>1835.13</v>
          </cell>
          <cell r="AV14">
            <v>1756.14</v>
          </cell>
          <cell r="AW14">
            <v>1676.37</v>
          </cell>
          <cell r="AX14">
            <v>1598.02</v>
          </cell>
          <cell r="AY14">
            <v>1526.49</v>
          </cell>
          <cell r="AZ14">
            <v>1456.4</v>
          </cell>
          <cell r="BA14">
            <v>1388.58</v>
          </cell>
          <cell r="BB14">
            <v>1323.37</v>
          </cell>
          <cell r="BC14">
            <v>1260.51</v>
          </cell>
        </row>
        <row r="15">
          <cell r="A15" t="str">
            <v>FCFUEL[ALLC,GAS]</v>
          </cell>
          <cell r="B15" t="str">
            <v>ktoe</v>
          </cell>
          <cell r="C15" t="str">
            <v>EnerBase</v>
          </cell>
          <cell r="D15" t="str">
            <v>FCFUEL[ALLC,GAS]_ktepS3</v>
          </cell>
          <cell r="E15">
            <v>3161.6</v>
          </cell>
          <cell r="F15">
            <v>3821.87</v>
          </cell>
          <cell r="G15">
            <v>4741.8100000000004</v>
          </cell>
          <cell r="H15">
            <v>4962.0200000000004</v>
          </cell>
          <cell r="I15">
            <v>5499.59</v>
          </cell>
          <cell r="J15">
            <v>5938.4</v>
          </cell>
          <cell r="K15">
            <v>9336.93</v>
          </cell>
          <cell r="L15">
            <v>6599.03</v>
          </cell>
          <cell r="M15">
            <v>6728.28</v>
          </cell>
          <cell r="N15">
            <v>5783.03</v>
          </cell>
          <cell r="O15">
            <v>5292.44</v>
          </cell>
          <cell r="P15">
            <v>6874.87</v>
          </cell>
          <cell r="Q15">
            <v>8287.19</v>
          </cell>
          <cell r="R15">
            <v>8176.22</v>
          </cell>
          <cell r="S15">
            <v>7794.75</v>
          </cell>
          <cell r="T15">
            <v>7709.77</v>
          </cell>
          <cell r="U15">
            <v>9852.48</v>
          </cell>
          <cell r="V15">
            <v>13185.15</v>
          </cell>
          <cell r="W15">
            <v>14943.67</v>
          </cell>
          <cell r="X15">
            <v>16640.36</v>
          </cell>
          <cell r="Y15">
            <v>14628.66</v>
          </cell>
          <cell r="Z15">
            <v>15816.89</v>
          </cell>
          <cell r="AA15">
            <v>14998.14</v>
          </cell>
          <cell r="AB15">
            <v>11996.21</v>
          </cell>
          <cell r="AC15">
            <v>12344.19</v>
          </cell>
          <cell r="AD15">
            <v>12585.64</v>
          </cell>
          <cell r="AE15">
            <v>12871.07</v>
          </cell>
          <cell r="AF15">
            <v>13211.97</v>
          </cell>
          <cell r="AG15">
            <v>13383.05</v>
          </cell>
          <cell r="AH15">
            <v>13484.65</v>
          </cell>
          <cell r="AI15">
            <v>13612.09</v>
          </cell>
          <cell r="AJ15">
            <v>13779.98</v>
          </cell>
          <cell r="AK15">
            <v>14006.36</v>
          </cell>
          <cell r="AL15">
            <v>14300.13</v>
          </cell>
          <cell r="AM15">
            <v>14641.07</v>
          </cell>
          <cell r="AN15">
            <v>14987.95</v>
          </cell>
          <cell r="AO15">
            <v>15306.14</v>
          </cell>
          <cell r="AP15">
            <v>15630.37</v>
          </cell>
          <cell r="AQ15">
            <v>15944.2</v>
          </cell>
          <cell r="AR15">
            <v>16223.98</v>
          </cell>
          <cell r="AS15">
            <v>16462.88</v>
          </cell>
          <cell r="AT15">
            <v>16663.240000000002</v>
          </cell>
          <cell r="AU15">
            <v>16832.86</v>
          </cell>
          <cell r="AV15">
            <v>16978.45</v>
          </cell>
          <cell r="AW15">
            <v>17105.63</v>
          </cell>
          <cell r="AX15">
            <v>17216.48</v>
          </cell>
          <cell r="AY15">
            <v>17311.12</v>
          </cell>
          <cell r="AZ15">
            <v>17386.599999999999</v>
          </cell>
          <cell r="BA15">
            <v>17443.34</v>
          </cell>
          <cell r="BB15">
            <v>17482.75</v>
          </cell>
          <cell r="BC15">
            <v>17505.330000000002</v>
          </cell>
        </row>
        <row r="16">
          <cell r="A16" t="str">
            <v>FCFUEL[ALLC,GAS]</v>
          </cell>
          <cell r="B16" t="str">
            <v>ktoe</v>
          </cell>
          <cell r="C16" t="str">
            <v>EnerBlue</v>
          </cell>
          <cell r="D16" t="str">
            <v>FCFUEL[ALLC,GAS]_ktepS1</v>
          </cell>
          <cell r="E16">
            <v>3161.6</v>
          </cell>
          <cell r="F16">
            <v>3821.87</v>
          </cell>
          <cell r="G16">
            <v>4741.8100000000004</v>
          </cell>
          <cell r="H16">
            <v>4962.0200000000004</v>
          </cell>
          <cell r="I16">
            <v>5499.59</v>
          </cell>
          <cell r="J16">
            <v>5938.4</v>
          </cell>
          <cell r="K16">
            <v>9336.93</v>
          </cell>
          <cell r="L16">
            <v>6599.03</v>
          </cell>
          <cell r="M16">
            <v>6728.28</v>
          </cell>
          <cell r="N16">
            <v>5783.03</v>
          </cell>
          <cell r="O16">
            <v>5292.44</v>
          </cell>
          <cell r="P16">
            <v>6874.87</v>
          </cell>
          <cell r="Q16">
            <v>8287.19</v>
          </cell>
          <cell r="R16">
            <v>8176.22</v>
          </cell>
          <cell r="S16">
            <v>7794.75</v>
          </cell>
          <cell r="T16">
            <v>7709.77</v>
          </cell>
          <cell r="U16">
            <v>9852.48</v>
          </cell>
          <cell r="V16">
            <v>13185.15</v>
          </cell>
          <cell r="W16">
            <v>14943.67</v>
          </cell>
          <cell r="X16">
            <v>16640.36</v>
          </cell>
          <cell r="Y16">
            <v>14628.66</v>
          </cell>
          <cell r="Z16">
            <v>15816.89</v>
          </cell>
          <cell r="AA16">
            <v>14998.14</v>
          </cell>
          <cell r="AB16">
            <v>11996.21</v>
          </cell>
          <cell r="AC16">
            <v>12361.51</v>
          </cell>
          <cell r="AD16">
            <v>12562.63</v>
          </cell>
          <cell r="AE16">
            <v>12804.04</v>
          </cell>
          <cell r="AF16">
            <v>13086.06</v>
          </cell>
          <cell r="AG16">
            <v>13185.33</v>
          </cell>
          <cell r="AH16">
            <v>13192.46</v>
          </cell>
          <cell r="AI16">
            <v>13209.11</v>
          </cell>
          <cell r="AJ16">
            <v>13231.74</v>
          </cell>
          <cell r="AK16">
            <v>13291.88</v>
          </cell>
          <cell r="AL16">
            <v>13405.28</v>
          </cell>
          <cell r="AM16">
            <v>13556.5</v>
          </cell>
          <cell r="AN16">
            <v>13706.12</v>
          </cell>
          <cell r="AO16">
            <v>13846.75</v>
          </cell>
          <cell r="AP16">
            <v>13994.78</v>
          </cell>
          <cell r="AQ16">
            <v>14134.36</v>
          </cell>
          <cell r="AR16">
            <v>14244.24</v>
          </cell>
          <cell r="AS16">
            <v>14316.5</v>
          </cell>
          <cell r="AT16">
            <v>14348.7</v>
          </cell>
          <cell r="AU16">
            <v>14345.6</v>
          </cell>
          <cell r="AV16">
            <v>14310.65</v>
          </cell>
          <cell r="AW16">
            <v>14250.01</v>
          </cell>
          <cell r="AX16">
            <v>14167.52</v>
          </cell>
          <cell r="AY16">
            <v>14068.22</v>
          </cell>
          <cell r="AZ16">
            <v>13950.85</v>
          </cell>
          <cell r="BA16">
            <v>13818</v>
          </cell>
          <cell r="BB16">
            <v>13673.74</v>
          </cell>
          <cell r="BC16">
            <v>13518.17</v>
          </cell>
        </row>
        <row r="17">
          <cell r="A17" t="str">
            <v>FCFUEL[ALLC,GAS]</v>
          </cell>
          <cell r="B17" t="str">
            <v>ktoe</v>
          </cell>
          <cell r="C17" t="str">
            <v>EnerGreen</v>
          </cell>
          <cell r="D17" t="str">
            <v>FCFUEL[ALLC,GAS]_ktepS2</v>
          </cell>
          <cell r="E17">
            <v>3161.6</v>
          </cell>
          <cell r="F17">
            <v>3821.87</v>
          </cell>
          <cell r="G17">
            <v>4741.8100000000004</v>
          </cell>
          <cell r="H17">
            <v>4962.0200000000004</v>
          </cell>
          <cell r="I17">
            <v>5499.59</v>
          </cell>
          <cell r="J17">
            <v>5938.4</v>
          </cell>
          <cell r="K17">
            <v>9336.93</v>
          </cell>
          <cell r="L17">
            <v>6599.03</v>
          </cell>
          <cell r="M17">
            <v>6728.28</v>
          </cell>
          <cell r="N17">
            <v>5783.03</v>
          </cell>
          <cell r="O17">
            <v>5292.44</v>
          </cell>
          <cell r="P17">
            <v>6874.87</v>
          </cell>
          <cell r="Q17">
            <v>8287.19</v>
          </cell>
          <cell r="R17">
            <v>8176.22</v>
          </cell>
          <cell r="S17">
            <v>7794.75</v>
          </cell>
          <cell r="T17">
            <v>7709.77</v>
          </cell>
          <cell r="U17">
            <v>9852.48</v>
          </cell>
          <cell r="V17">
            <v>13185.15</v>
          </cell>
          <cell r="W17">
            <v>14943.67</v>
          </cell>
          <cell r="X17">
            <v>16640.36</v>
          </cell>
          <cell r="Y17">
            <v>14628.66</v>
          </cell>
          <cell r="Z17">
            <v>15816.89</v>
          </cell>
          <cell r="AA17">
            <v>14998.14</v>
          </cell>
          <cell r="AB17">
            <v>11996.21</v>
          </cell>
          <cell r="AC17">
            <v>12353.1</v>
          </cell>
          <cell r="AD17">
            <v>12459.65</v>
          </cell>
          <cell r="AE17">
            <v>12598.61</v>
          </cell>
          <cell r="AF17">
            <v>12771.84</v>
          </cell>
          <cell r="AG17">
            <v>12746.86</v>
          </cell>
          <cell r="AH17">
            <v>12618.7</v>
          </cell>
          <cell r="AI17">
            <v>12484.83</v>
          </cell>
          <cell r="AJ17">
            <v>12343.16</v>
          </cell>
          <cell r="AK17">
            <v>12240.13</v>
          </cell>
          <cell r="AL17">
            <v>12192.18</v>
          </cell>
          <cell r="AM17">
            <v>12192.9</v>
          </cell>
          <cell r="AN17">
            <v>12195.67</v>
          </cell>
          <cell r="AO17">
            <v>12199.98</v>
          </cell>
          <cell r="AP17">
            <v>12207.19</v>
          </cell>
          <cell r="AQ17">
            <v>12202.97</v>
          </cell>
          <cell r="AR17">
            <v>12181.71</v>
          </cell>
          <cell r="AS17">
            <v>12143.49</v>
          </cell>
          <cell r="AT17">
            <v>12080.61</v>
          </cell>
          <cell r="AU17">
            <v>11985.59</v>
          </cell>
          <cell r="AV17">
            <v>11869.68</v>
          </cell>
          <cell r="AW17">
            <v>11747.78</v>
          </cell>
          <cell r="AX17">
            <v>11625.96</v>
          </cell>
          <cell r="AY17">
            <v>11495.61</v>
          </cell>
          <cell r="AZ17">
            <v>11364.74</v>
          </cell>
          <cell r="BA17">
            <v>11233.77</v>
          </cell>
          <cell r="BB17">
            <v>11102.62</v>
          </cell>
          <cell r="BC17">
            <v>10975.31</v>
          </cell>
        </row>
        <row r="18">
          <cell r="A18" t="str">
            <v>FCFUEL[ALLC,OIL]</v>
          </cell>
          <cell r="B18" t="str">
            <v>ktoe</v>
          </cell>
          <cell r="C18" t="str">
            <v>EnerBase</v>
          </cell>
          <cell r="D18" t="str">
            <v>FCFUEL[ALLC,OIL]_ktepS3</v>
          </cell>
          <cell r="E18">
            <v>20846.72</v>
          </cell>
          <cell r="F18">
            <v>22117.09</v>
          </cell>
          <cell r="G18">
            <v>23629.119999999999</v>
          </cell>
          <cell r="H18">
            <v>24892.34</v>
          </cell>
          <cell r="I18">
            <v>27410.76</v>
          </cell>
          <cell r="J18">
            <v>27341.22</v>
          </cell>
          <cell r="K18">
            <v>26827.14</v>
          </cell>
          <cell r="L18">
            <v>29946.2</v>
          </cell>
          <cell r="M18">
            <v>26336.86</v>
          </cell>
          <cell r="N18">
            <v>25785.83</v>
          </cell>
          <cell r="O18">
            <v>26070.34</v>
          </cell>
          <cell r="P18">
            <v>25922.31</v>
          </cell>
          <cell r="Q18">
            <v>26102.27</v>
          </cell>
          <cell r="R18">
            <v>28446.51</v>
          </cell>
          <cell r="S18">
            <v>28873.9</v>
          </cell>
          <cell r="T18">
            <v>27716.01</v>
          </cell>
          <cell r="U18">
            <v>28207.83</v>
          </cell>
          <cell r="V18">
            <v>28802.14</v>
          </cell>
          <cell r="W18">
            <v>27862.560000000001</v>
          </cell>
          <cell r="X18">
            <v>29569.54</v>
          </cell>
          <cell r="Y18">
            <v>24085.55</v>
          </cell>
          <cell r="Z18">
            <v>22917.08</v>
          </cell>
          <cell r="AA18">
            <v>27572.21</v>
          </cell>
          <cell r="AB18">
            <v>31087.15</v>
          </cell>
          <cell r="AC18">
            <v>30687.24</v>
          </cell>
          <cell r="AD18">
            <v>29861.96</v>
          </cell>
          <cell r="AE18">
            <v>28775.97</v>
          </cell>
          <cell r="AF18">
            <v>27950.04</v>
          </cell>
          <cell r="AG18">
            <v>27292.23</v>
          </cell>
          <cell r="AH18">
            <v>26617.07</v>
          </cell>
          <cell r="AI18">
            <v>25943.57</v>
          </cell>
          <cell r="AJ18">
            <v>25370.15</v>
          </cell>
          <cell r="AK18">
            <v>24871.71</v>
          </cell>
          <cell r="AL18">
            <v>24326.43</v>
          </cell>
          <cell r="AM18">
            <v>23793.57</v>
          </cell>
          <cell r="AN18">
            <v>23256.92</v>
          </cell>
          <cell r="AO18">
            <v>22703.07</v>
          </cell>
          <cell r="AP18">
            <v>22161.919999999998</v>
          </cell>
          <cell r="AQ18">
            <v>21639</v>
          </cell>
          <cell r="AR18">
            <v>21137.18</v>
          </cell>
          <cell r="AS18">
            <v>20658.189999999999</v>
          </cell>
          <cell r="AT18">
            <v>20193.98</v>
          </cell>
          <cell r="AU18">
            <v>19753.03</v>
          </cell>
          <cell r="AV18">
            <v>19336.849999999999</v>
          </cell>
          <cell r="AW18">
            <v>18944.439999999999</v>
          </cell>
          <cell r="AX18">
            <v>18573.7</v>
          </cell>
          <cell r="AY18">
            <v>18216.330000000002</v>
          </cell>
          <cell r="AZ18">
            <v>17877.41</v>
          </cell>
          <cell r="BA18">
            <v>17555.080000000002</v>
          </cell>
          <cell r="BB18">
            <v>17248.25</v>
          </cell>
          <cell r="BC18">
            <v>16956.07</v>
          </cell>
        </row>
        <row r="19">
          <cell r="A19" t="str">
            <v>FCFUEL[ALLC,OIL]</v>
          </cell>
          <cell r="B19" t="str">
            <v>ktoe</v>
          </cell>
          <cell r="C19" t="str">
            <v>EnerBlue</v>
          </cell>
          <cell r="D19" t="str">
            <v>FCFUEL[ALLC,OIL]_ktepS1</v>
          </cell>
          <cell r="E19">
            <v>20846.72</v>
          </cell>
          <cell r="F19">
            <v>22117.09</v>
          </cell>
          <cell r="G19">
            <v>23629.119999999999</v>
          </cell>
          <cell r="H19">
            <v>24892.34</v>
          </cell>
          <cell r="I19">
            <v>27410.76</v>
          </cell>
          <cell r="J19">
            <v>27341.22</v>
          </cell>
          <cell r="K19">
            <v>26827.14</v>
          </cell>
          <cell r="L19">
            <v>29946.2</v>
          </cell>
          <cell r="M19">
            <v>26336.86</v>
          </cell>
          <cell r="N19">
            <v>25785.83</v>
          </cell>
          <cell r="O19">
            <v>26070.34</v>
          </cell>
          <cell r="P19">
            <v>25922.31</v>
          </cell>
          <cell r="Q19">
            <v>26102.27</v>
          </cell>
          <cell r="R19">
            <v>28446.51</v>
          </cell>
          <cell r="S19">
            <v>28873.9</v>
          </cell>
          <cell r="T19">
            <v>27716.01</v>
          </cell>
          <cell r="U19">
            <v>28207.83</v>
          </cell>
          <cell r="V19">
            <v>28802.14</v>
          </cell>
          <cell r="W19">
            <v>27862.560000000001</v>
          </cell>
          <cell r="X19">
            <v>29569.54</v>
          </cell>
          <cell r="Y19">
            <v>24085.55</v>
          </cell>
          <cell r="Z19">
            <v>22917.08</v>
          </cell>
          <cell r="AA19">
            <v>27572.21</v>
          </cell>
          <cell r="AB19">
            <v>31087.15</v>
          </cell>
          <cell r="AC19">
            <v>30709.03</v>
          </cell>
          <cell r="AD19">
            <v>29747.24</v>
          </cell>
          <cell r="AE19">
            <v>28535.96</v>
          </cell>
          <cell r="AF19">
            <v>27575.64</v>
          </cell>
          <cell r="AG19">
            <v>26750.58</v>
          </cell>
          <cell r="AH19">
            <v>25882.58</v>
          </cell>
          <cell r="AI19">
            <v>25012.22</v>
          </cell>
          <cell r="AJ19">
            <v>24243.02</v>
          </cell>
          <cell r="AK19">
            <v>23569.32</v>
          </cell>
          <cell r="AL19">
            <v>22864.25</v>
          </cell>
          <cell r="AM19">
            <v>22184.97</v>
          </cell>
          <cell r="AN19">
            <v>21512.73</v>
          </cell>
          <cell r="AO19">
            <v>20835.16</v>
          </cell>
          <cell r="AP19">
            <v>20174.07</v>
          </cell>
          <cell r="AQ19">
            <v>19527.849999999999</v>
          </cell>
          <cell r="AR19">
            <v>18903.62</v>
          </cell>
          <cell r="AS19">
            <v>18300.66</v>
          </cell>
          <cell r="AT19">
            <v>17709.04</v>
          </cell>
          <cell r="AU19">
            <v>17136.09</v>
          </cell>
          <cell r="AV19">
            <v>16582.04</v>
          </cell>
          <cell r="AW19">
            <v>16045.75</v>
          </cell>
          <cell r="AX19">
            <v>15525.55</v>
          </cell>
          <cell r="AY19">
            <v>15014.7</v>
          </cell>
          <cell r="AZ19">
            <v>14517.58</v>
          </cell>
          <cell r="BA19">
            <v>14032.68</v>
          </cell>
          <cell r="BB19">
            <v>13561.63</v>
          </cell>
          <cell r="BC19">
            <v>13104.43</v>
          </cell>
        </row>
        <row r="20">
          <cell r="A20" t="str">
            <v>FCFUEL[ALLC,OIL]</v>
          </cell>
          <cell r="B20" t="str">
            <v>ktoe</v>
          </cell>
          <cell r="C20" t="str">
            <v>EnerGreen</v>
          </cell>
          <cell r="D20" t="str">
            <v>FCFUEL[ALLC,OIL]_ktepS2</v>
          </cell>
          <cell r="E20">
            <v>20846.72</v>
          </cell>
          <cell r="F20">
            <v>22117.09</v>
          </cell>
          <cell r="G20">
            <v>23629.119999999999</v>
          </cell>
          <cell r="H20">
            <v>24892.34</v>
          </cell>
          <cell r="I20">
            <v>27410.76</v>
          </cell>
          <cell r="J20">
            <v>27341.22</v>
          </cell>
          <cell r="K20">
            <v>26827.14</v>
          </cell>
          <cell r="L20">
            <v>29946.2</v>
          </cell>
          <cell r="M20">
            <v>26336.86</v>
          </cell>
          <cell r="N20">
            <v>25785.83</v>
          </cell>
          <cell r="O20">
            <v>26070.34</v>
          </cell>
          <cell r="P20">
            <v>25922.31</v>
          </cell>
          <cell r="Q20">
            <v>26102.27</v>
          </cell>
          <cell r="R20">
            <v>28446.51</v>
          </cell>
          <cell r="S20">
            <v>28873.9</v>
          </cell>
          <cell r="T20">
            <v>27716.01</v>
          </cell>
          <cell r="U20">
            <v>28207.83</v>
          </cell>
          <cell r="V20">
            <v>28802.14</v>
          </cell>
          <cell r="W20">
            <v>27862.560000000001</v>
          </cell>
          <cell r="X20">
            <v>29569.54</v>
          </cell>
          <cell r="Y20">
            <v>24085.55</v>
          </cell>
          <cell r="Z20">
            <v>22917.08</v>
          </cell>
          <cell r="AA20">
            <v>27572.21</v>
          </cell>
          <cell r="AB20">
            <v>31087.15</v>
          </cell>
          <cell r="AC20">
            <v>30589.62</v>
          </cell>
          <cell r="AD20">
            <v>29226.87</v>
          </cell>
          <cell r="AE20">
            <v>27687.13</v>
          </cell>
          <cell r="AF20">
            <v>26434.06</v>
          </cell>
          <cell r="AG20">
            <v>25292.31</v>
          </cell>
          <cell r="AH20">
            <v>24109.06</v>
          </cell>
          <cell r="AI20">
            <v>22946.2</v>
          </cell>
          <cell r="AJ20">
            <v>21913</v>
          </cell>
          <cell r="AK20">
            <v>21007.81</v>
          </cell>
          <cell r="AL20">
            <v>20107.54</v>
          </cell>
          <cell r="AM20">
            <v>19267.939999999999</v>
          </cell>
          <cell r="AN20">
            <v>18465.55</v>
          </cell>
          <cell r="AO20">
            <v>17689.990000000002</v>
          </cell>
          <cell r="AP20">
            <v>16953.48</v>
          </cell>
          <cell r="AQ20">
            <v>16247.93</v>
          </cell>
          <cell r="AR20">
            <v>15565.29</v>
          </cell>
          <cell r="AS20">
            <v>14902.4</v>
          </cell>
          <cell r="AT20">
            <v>14254.57</v>
          </cell>
          <cell r="AU20">
            <v>13628.71</v>
          </cell>
          <cell r="AV20">
            <v>13023.93</v>
          </cell>
          <cell r="AW20">
            <v>12444.59</v>
          </cell>
          <cell r="AX20">
            <v>11896.59</v>
          </cell>
          <cell r="AY20">
            <v>11374.72</v>
          </cell>
          <cell r="AZ20">
            <v>10880.64</v>
          </cell>
          <cell r="BA20">
            <v>10411.92</v>
          </cell>
          <cell r="BB20">
            <v>9966.16</v>
          </cell>
          <cell r="BC20">
            <v>9540.2800000000007</v>
          </cell>
        </row>
        <row r="21">
          <cell r="A21" t="str">
            <v>FCFUEL[ALLC,ELE]</v>
          </cell>
          <cell r="B21" t="str">
            <v>ktoe</v>
          </cell>
          <cell r="C21" t="str">
            <v>EnerBase</v>
          </cell>
          <cell r="D21" t="str">
            <v>FCFUEL[ALLC,ELE]_ktepS3</v>
          </cell>
          <cell r="E21">
            <v>5466.68</v>
          </cell>
          <cell r="F21">
            <v>5823.05</v>
          </cell>
          <cell r="G21">
            <v>6186.46</v>
          </cell>
          <cell r="H21">
            <v>6543.19</v>
          </cell>
          <cell r="I21">
            <v>6981.83</v>
          </cell>
          <cell r="J21">
            <v>7250.63</v>
          </cell>
          <cell r="K21">
            <v>7795.75</v>
          </cell>
          <cell r="L21">
            <v>8078.38</v>
          </cell>
          <cell r="M21">
            <v>8357.59</v>
          </cell>
          <cell r="N21">
            <v>8610.42</v>
          </cell>
          <cell r="O21">
            <v>9875.18</v>
          </cell>
          <cell r="P21">
            <v>9593.11</v>
          </cell>
          <cell r="Q21">
            <v>10342.99</v>
          </cell>
          <cell r="R21">
            <v>10856.5</v>
          </cell>
          <cell r="S21">
            <v>11283.13</v>
          </cell>
          <cell r="T21">
            <v>11569.76</v>
          </cell>
          <cell r="U21">
            <v>12526.29</v>
          </cell>
          <cell r="V21">
            <v>12768.53</v>
          </cell>
          <cell r="W21">
            <v>13343.3</v>
          </cell>
          <cell r="X21">
            <v>13883.72</v>
          </cell>
          <cell r="Y21">
            <v>13293.54</v>
          </cell>
          <cell r="Z21">
            <v>13556.27</v>
          </cell>
          <cell r="AA21">
            <v>14377.84</v>
          </cell>
          <cell r="AB21">
            <v>14966.13</v>
          </cell>
          <cell r="AC21">
            <v>15655.91</v>
          </cell>
          <cell r="AD21">
            <v>16116.86</v>
          </cell>
          <cell r="AE21">
            <v>16734.87</v>
          </cell>
          <cell r="AF21">
            <v>17393.11</v>
          </cell>
          <cell r="AG21">
            <v>18115.59</v>
          </cell>
          <cell r="AH21">
            <v>18765.330000000002</v>
          </cell>
          <cell r="AI21">
            <v>19367.39</v>
          </cell>
          <cell r="AJ21">
            <v>19945.919999999998</v>
          </cell>
          <cell r="AK21">
            <v>20548.810000000001</v>
          </cell>
          <cell r="AL21">
            <v>21195.78</v>
          </cell>
          <cell r="AM21">
            <v>21904.35</v>
          </cell>
          <cell r="AN21">
            <v>22596.11</v>
          </cell>
          <cell r="AO21">
            <v>23242.97</v>
          </cell>
          <cell r="AP21">
            <v>23849.91</v>
          </cell>
          <cell r="AQ21">
            <v>24422.799999999999</v>
          </cell>
          <cell r="AR21">
            <v>24952.35</v>
          </cell>
          <cell r="AS21">
            <v>25435.22</v>
          </cell>
          <cell r="AT21">
            <v>25856.61</v>
          </cell>
          <cell r="AU21">
            <v>26237.74</v>
          </cell>
          <cell r="AV21">
            <v>26586.62</v>
          </cell>
          <cell r="AW21">
            <v>26908.76</v>
          </cell>
          <cell r="AX21">
            <v>27207.439999999999</v>
          </cell>
          <cell r="AY21">
            <v>27462.240000000002</v>
          </cell>
          <cell r="AZ21">
            <v>27701.57</v>
          </cell>
          <cell r="BA21">
            <v>27924.38</v>
          </cell>
          <cell r="BB21">
            <v>28131.39</v>
          </cell>
          <cell r="BC21">
            <v>28324.89</v>
          </cell>
        </row>
        <row r="22">
          <cell r="A22" t="str">
            <v>FCFUEL[ALLC,ELE]</v>
          </cell>
          <cell r="B22" t="str">
            <v>ktoe</v>
          </cell>
          <cell r="C22" t="str">
            <v>EnerBlue</v>
          </cell>
          <cell r="D22" t="str">
            <v>FCFUEL[ALLC,ELE]_ktepS1</v>
          </cell>
          <cell r="E22">
            <v>5466.68</v>
          </cell>
          <cell r="F22">
            <v>5823.05</v>
          </cell>
          <cell r="G22">
            <v>6186.46</v>
          </cell>
          <cell r="H22">
            <v>6543.19</v>
          </cell>
          <cell r="I22">
            <v>6981.83</v>
          </cell>
          <cell r="J22">
            <v>7250.63</v>
          </cell>
          <cell r="K22">
            <v>7795.75</v>
          </cell>
          <cell r="L22">
            <v>8078.38</v>
          </cell>
          <cell r="M22">
            <v>8357.59</v>
          </cell>
          <cell r="N22">
            <v>8610.42</v>
          </cell>
          <cell r="O22">
            <v>9875.18</v>
          </cell>
          <cell r="P22">
            <v>9593.11</v>
          </cell>
          <cell r="Q22">
            <v>10342.99</v>
          </cell>
          <cell r="R22">
            <v>10856.5</v>
          </cell>
          <cell r="S22">
            <v>11283.13</v>
          </cell>
          <cell r="T22">
            <v>11569.76</v>
          </cell>
          <cell r="U22">
            <v>12526.29</v>
          </cell>
          <cell r="V22">
            <v>12768.53</v>
          </cell>
          <cell r="W22">
            <v>13343.3</v>
          </cell>
          <cell r="X22">
            <v>13883.72</v>
          </cell>
          <cell r="Y22">
            <v>13293.54</v>
          </cell>
          <cell r="Z22">
            <v>13556.27</v>
          </cell>
          <cell r="AA22">
            <v>14377.84</v>
          </cell>
          <cell r="AB22">
            <v>14966.13</v>
          </cell>
          <cell r="AC22">
            <v>15656.86</v>
          </cell>
          <cell r="AD22">
            <v>16111.86</v>
          </cell>
          <cell r="AE22">
            <v>16709.38</v>
          </cell>
          <cell r="AF22">
            <v>17325.990000000002</v>
          </cell>
          <cell r="AG22">
            <v>17989.53</v>
          </cell>
          <cell r="AH22">
            <v>18552.13</v>
          </cell>
          <cell r="AI22">
            <v>19055.32</v>
          </cell>
          <cell r="AJ22">
            <v>19523.82</v>
          </cell>
          <cell r="AK22">
            <v>20002.03</v>
          </cell>
          <cell r="AL22">
            <v>20521.57</v>
          </cell>
          <cell r="AM22">
            <v>21093</v>
          </cell>
          <cell r="AN22">
            <v>21647.11</v>
          </cell>
          <cell r="AO22">
            <v>22170.6</v>
          </cell>
          <cell r="AP22">
            <v>22656.57</v>
          </cell>
          <cell r="AQ22">
            <v>23119.77</v>
          </cell>
          <cell r="AR22">
            <v>23546.01</v>
          </cell>
          <cell r="AS22">
            <v>23935.08</v>
          </cell>
          <cell r="AT22">
            <v>24271.25</v>
          </cell>
          <cell r="AU22">
            <v>24572.92</v>
          </cell>
          <cell r="AV22">
            <v>24845.95</v>
          </cell>
          <cell r="AW22">
            <v>25093.52</v>
          </cell>
          <cell r="AX22">
            <v>25318.07</v>
          </cell>
          <cell r="AY22">
            <v>25503.89</v>
          </cell>
          <cell r="AZ22">
            <v>25677.17</v>
          </cell>
          <cell r="BA22">
            <v>25838.11</v>
          </cell>
          <cell r="BB22">
            <v>25990.720000000001</v>
          </cell>
          <cell r="BC22">
            <v>26134.42</v>
          </cell>
        </row>
        <row r="23">
          <cell r="A23" t="str">
            <v>FCFUEL[ALLC,ELE]</v>
          </cell>
          <cell r="B23" t="str">
            <v>ktoe</v>
          </cell>
          <cell r="C23" t="str">
            <v>EnerGreen</v>
          </cell>
          <cell r="D23" t="str">
            <v>FCFUEL[ALLC,ELE]_ktepS2</v>
          </cell>
          <cell r="E23">
            <v>5466.68</v>
          </cell>
          <cell r="F23">
            <v>5823.05</v>
          </cell>
          <cell r="G23">
            <v>6186.46</v>
          </cell>
          <cell r="H23">
            <v>6543.19</v>
          </cell>
          <cell r="I23">
            <v>6981.83</v>
          </cell>
          <cell r="J23">
            <v>7250.63</v>
          </cell>
          <cell r="K23">
            <v>7795.75</v>
          </cell>
          <cell r="L23">
            <v>8078.38</v>
          </cell>
          <cell r="M23">
            <v>8357.59</v>
          </cell>
          <cell r="N23">
            <v>8610.42</v>
          </cell>
          <cell r="O23">
            <v>9875.18</v>
          </cell>
          <cell r="P23">
            <v>9593.11</v>
          </cell>
          <cell r="Q23">
            <v>10342.99</v>
          </cell>
          <cell r="R23">
            <v>10856.5</v>
          </cell>
          <cell r="S23">
            <v>11283.13</v>
          </cell>
          <cell r="T23">
            <v>11569.76</v>
          </cell>
          <cell r="U23">
            <v>12526.29</v>
          </cell>
          <cell r="V23">
            <v>12768.53</v>
          </cell>
          <cell r="W23">
            <v>13343.3</v>
          </cell>
          <cell r="X23">
            <v>13883.72</v>
          </cell>
          <cell r="Y23">
            <v>13293.54</v>
          </cell>
          <cell r="Z23">
            <v>13556.27</v>
          </cell>
          <cell r="AA23">
            <v>14377.84</v>
          </cell>
          <cell r="AB23">
            <v>14966.13</v>
          </cell>
          <cell r="AC23">
            <v>15665</v>
          </cell>
          <cell r="AD23">
            <v>16160.16</v>
          </cell>
          <cell r="AE23">
            <v>16758.849999999999</v>
          </cell>
          <cell r="AF23">
            <v>17358.68</v>
          </cell>
          <cell r="AG23">
            <v>17975.509999999998</v>
          </cell>
          <cell r="AH23">
            <v>18464.169999999998</v>
          </cell>
          <cell r="AI23">
            <v>18882.96</v>
          </cell>
          <cell r="AJ23">
            <v>19253.080000000002</v>
          </cell>
          <cell r="AK23">
            <v>19622.830000000002</v>
          </cell>
          <cell r="AL23">
            <v>20038.009999999998</v>
          </cell>
          <cell r="AM23">
            <v>20513.95</v>
          </cell>
          <cell r="AN23">
            <v>20992.39</v>
          </cell>
          <cell r="AO23">
            <v>21456.18</v>
          </cell>
          <cell r="AP23">
            <v>21901.69</v>
          </cell>
          <cell r="AQ23">
            <v>22341.69</v>
          </cell>
          <cell r="AR23">
            <v>22763.01</v>
          </cell>
          <cell r="AS23">
            <v>23164.44</v>
          </cell>
          <cell r="AT23">
            <v>23527.03</v>
          </cell>
          <cell r="AU23">
            <v>23866.41</v>
          </cell>
          <cell r="AV23">
            <v>24184.63</v>
          </cell>
          <cell r="AW23">
            <v>24472.18</v>
          </cell>
          <cell r="AX23">
            <v>24723.89</v>
          </cell>
          <cell r="AY23">
            <v>24930.44</v>
          </cell>
          <cell r="AZ23">
            <v>25118.09</v>
          </cell>
          <cell r="BA23">
            <v>25293.52</v>
          </cell>
          <cell r="BB23">
            <v>25464.97</v>
          </cell>
          <cell r="BC23">
            <v>25638.94</v>
          </cell>
        </row>
        <row r="24">
          <cell r="A24" t="str">
            <v>FCFUEL[ALLC,BIO]</v>
          </cell>
          <cell r="B24" t="str">
            <v>ktoe</v>
          </cell>
          <cell r="C24" t="str">
            <v>EnerBase</v>
          </cell>
          <cell r="D24" t="str">
            <v>FCFUEL[ALLC,BIO]_ktepS3</v>
          </cell>
          <cell r="E24">
            <v>857.91</v>
          </cell>
          <cell r="F24">
            <v>1187.1400000000001</v>
          </cell>
          <cell r="G24">
            <v>1185.03</v>
          </cell>
          <cell r="H24">
            <v>1147.3</v>
          </cell>
          <cell r="I24">
            <v>1141.33</v>
          </cell>
          <cell r="J24">
            <v>1135.75</v>
          </cell>
          <cell r="K24">
            <v>1059.46</v>
          </cell>
          <cell r="L24">
            <v>1115.46</v>
          </cell>
          <cell r="M24">
            <v>1081.18</v>
          </cell>
          <cell r="N24">
            <v>657.51</v>
          </cell>
          <cell r="O24">
            <v>640.53</v>
          </cell>
          <cell r="P24">
            <v>649.04</v>
          </cell>
          <cell r="Q24">
            <v>717.22</v>
          </cell>
          <cell r="R24">
            <v>754.54</v>
          </cell>
          <cell r="S24">
            <v>813.91</v>
          </cell>
          <cell r="T24">
            <v>899.75</v>
          </cell>
          <cell r="U24">
            <v>890.41</v>
          </cell>
          <cell r="V24">
            <v>874.03</v>
          </cell>
          <cell r="W24">
            <v>913.08</v>
          </cell>
          <cell r="X24">
            <v>1184.1500000000001</v>
          </cell>
          <cell r="Y24">
            <v>1312.15</v>
          </cell>
          <cell r="Z24">
            <v>1378.59</v>
          </cell>
          <cell r="AA24">
            <v>1447.46</v>
          </cell>
          <cell r="AB24">
            <v>1519.49</v>
          </cell>
          <cell r="AC24">
            <v>2050.64</v>
          </cell>
          <cell r="AD24">
            <v>2531.17</v>
          </cell>
          <cell r="AE24">
            <v>2895.4</v>
          </cell>
          <cell r="AF24">
            <v>3167.97</v>
          </cell>
          <cell r="AG24">
            <v>3408.75</v>
          </cell>
          <cell r="AH24">
            <v>3579.35</v>
          </cell>
          <cell r="AI24">
            <v>3704.37</v>
          </cell>
          <cell r="AJ24">
            <v>3780.87</v>
          </cell>
          <cell r="AK24">
            <v>3836.83</v>
          </cell>
          <cell r="AL24">
            <v>3874.08</v>
          </cell>
          <cell r="AM24">
            <v>3887.56</v>
          </cell>
          <cell r="AN24">
            <v>3886.09</v>
          </cell>
          <cell r="AO24">
            <v>3877.78</v>
          </cell>
          <cell r="AP24">
            <v>3867.92</v>
          </cell>
          <cell r="AQ24">
            <v>3858.87</v>
          </cell>
          <cell r="AR24">
            <v>3851.02</v>
          </cell>
          <cell r="AS24">
            <v>3845.52</v>
          </cell>
          <cell r="AT24">
            <v>3842.65</v>
          </cell>
          <cell r="AU24">
            <v>3841.99</v>
          </cell>
          <cell r="AV24">
            <v>3842.65</v>
          </cell>
          <cell r="AW24">
            <v>3843.89</v>
          </cell>
          <cell r="AX24">
            <v>3844.94</v>
          </cell>
          <cell r="AY24">
            <v>3846.14</v>
          </cell>
          <cell r="AZ24">
            <v>3846.24</v>
          </cell>
          <cell r="BA24">
            <v>3844.93</v>
          </cell>
          <cell r="BB24">
            <v>3842.07</v>
          </cell>
          <cell r="BC24">
            <v>3838.14</v>
          </cell>
        </row>
        <row r="25">
          <cell r="A25" t="str">
            <v>FCFUEL[ALLC,BIO]</v>
          </cell>
          <cell r="B25" t="str">
            <v>ktoe</v>
          </cell>
          <cell r="C25" t="str">
            <v>EnerBlue</v>
          </cell>
          <cell r="D25" t="str">
            <v>FCFUEL[ALLC,BIO]_ktepS1</v>
          </cell>
          <cell r="E25">
            <v>857.91</v>
          </cell>
          <cell r="F25">
            <v>1187.1400000000001</v>
          </cell>
          <cell r="G25">
            <v>1185.03</v>
          </cell>
          <cell r="H25">
            <v>1147.3</v>
          </cell>
          <cell r="I25">
            <v>1141.33</v>
          </cell>
          <cell r="J25">
            <v>1135.75</v>
          </cell>
          <cell r="K25">
            <v>1059.46</v>
          </cell>
          <cell r="L25">
            <v>1115.46</v>
          </cell>
          <cell r="M25">
            <v>1081.18</v>
          </cell>
          <cell r="N25">
            <v>657.51</v>
          </cell>
          <cell r="O25">
            <v>640.53</v>
          </cell>
          <cell r="P25">
            <v>649.04</v>
          </cell>
          <cell r="Q25">
            <v>717.22</v>
          </cell>
          <cell r="R25">
            <v>754.54</v>
          </cell>
          <cell r="S25">
            <v>813.91</v>
          </cell>
          <cell r="T25">
            <v>899.75</v>
          </cell>
          <cell r="U25">
            <v>890.41</v>
          </cell>
          <cell r="V25">
            <v>874.03</v>
          </cell>
          <cell r="W25">
            <v>913.08</v>
          </cell>
          <cell r="X25">
            <v>1184.1500000000001</v>
          </cell>
          <cell r="Y25">
            <v>1312.15</v>
          </cell>
          <cell r="Z25">
            <v>1378.59</v>
          </cell>
          <cell r="AA25">
            <v>1447.46</v>
          </cell>
          <cell r="AB25">
            <v>1519.49</v>
          </cell>
          <cell r="AC25">
            <v>1959.7</v>
          </cell>
          <cell r="AD25">
            <v>2323.15</v>
          </cell>
          <cell r="AE25">
            <v>2583.23</v>
          </cell>
          <cell r="AF25">
            <v>2776.94</v>
          </cell>
          <cell r="AG25">
            <v>2961.78</v>
          </cell>
          <cell r="AH25">
            <v>3100.69</v>
          </cell>
          <cell r="AI25">
            <v>3215.1</v>
          </cell>
          <cell r="AJ25">
            <v>3301.65</v>
          </cell>
          <cell r="AK25">
            <v>3376.02</v>
          </cell>
          <cell r="AL25">
            <v>3438.37</v>
          </cell>
          <cell r="AM25">
            <v>3479.82</v>
          </cell>
          <cell r="AN25">
            <v>3510.88</v>
          </cell>
          <cell r="AO25">
            <v>3539.3</v>
          </cell>
          <cell r="AP25">
            <v>3563.6</v>
          </cell>
          <cell r="AQ25">
            <v>3588.04</v>
          </cell>
          <cell r="AR25">
            <v>3612.98</v>
          </cell>
          <cell r="AS25">
            <v>3640.08</v>
          </cell>
          <cell r="AT25">
            <v>3668.79</v>
          </cell>
          <cell r="AU25">
            <v>3698.74</v>
          </cell>
          <cell r="AV25">
            <v>3728.99</v>
          </cell>
          <cell r="AW25">
            <v>3758.71</v>
          </cell>
          <cell r="AX25">
            <v>3787.49</v>
          </cell>
          <cell r="AY25">
            <v>3816.33</v>
          </cell>
          <cell r="AZ25">
            <v>3843.74</v>
          </cell>
          <cell r="BA25">
            <v>3870.1</v>
          </cell>
          <cell r="BB25">
            <v>3894.29</v>
          </cell>
          <cell r="BC25">
            <v>3916.23</v>
          </cell>
        </row>
        <row r="26">
          <cell r="A26" t="str">
            <v>FCFUEL[ALLC,BIO]</v>
          </cell>
          <cell r="B26" t="str">
            <v>ktoe</v>
          </cell>
          <cell r="C26" t="str">
            <v>EnerGreen</v>
          </cell>
          <cell r="D26" t="str">
            <v>FCFUEL[ALLC,BIO]_ktepS2</v>
          </cell>
          <cell r="E26">
            <v>857.91</v>
          </cell>
          <cell r="F26">
            <v>1187.1400000000001</v>
          </cell>
          <cell r="G26">
            <v>1185.03</v>
          </cell>
          <cell r="H26">
            <v>1147.3</v>
          </cell>
          <cell r="I26">
            <v>1141.33</v>
          </cell>
          <cell r="J26">
            <v>1135.75</v>
          </cell>
          <cell r="K26">
            <v>1059.46</v>
          </cell>
          <cell r="L26">
            <v>1115.46</v>
          </cell>
          <cell r="M26">
            <v>1081.18</v>
          </cell>
          <cell r="N26">
            <v>657.51</v>
          </cell>
          <cell r="O26">
            <v>640.53</v>
          </cell>
          <cell r="P26">
            <v>649.04</v>
          </cell>
          <cell r="Q26">
            <v>717.22</v>
          </cell>
          <cell r="R26">
            <v>754.54</v>
          </cell>
          <cell r="S26">
            <v>813.91</v>
          </cell>
          <cell r="T26">
            <v>899.75</v>
          </cell>
          <cell r="U26">
            <v>890.41</v>
          </cell>
          <cell r="V26">
            <v>874.03</v>
          </cell>
          <cell r="W26">
            <v>913.08</v>
          </cell>
          <cell r="X26">
            <v>1184.1500000000001</v>
          </cell>
          <cell r="Y26">
            <v>1312.15</v>
          </cell>
          <cell r="Z26">
            <v>1378.59</v>
          </cell>
          <cell r="AA26">
            <v>1447.46</v>
          </cell>
          <cell r="AB26">
            <v>1519.49</v>
          </cell>
          <cell r="AC26">
            <v>1890.74</v>
          </cell>
          <cell r="AD26">
            <v>2193.5</v>
          </cell>
          <cell r="AE26">
            <v>2420.21</v>
          </cell>
          <cell r="AF26">
            <v>2623.71</v>
          </cell>
          <cell r="AG26">
            <v>2841.17</v>
          </cell>
          <cell r="AH26">
            <v>3021.19</v>
          </cell>
          <cell r="AI26">
            <v>3180.16</v>
          </cell>
          <cell r="AJ26">
            <v>3312.82</v>
          </cell>
          <cell r="AK26">
            <v>3430.05</v>
          </cell>
          <cell r="AL26">
            <v>3527.08</v>
          </cell>
          <cell r="AM26">
            <v>3594.73</v>
          </cell>
          <cell r="AN26">
            <v>3645.27</v>
          </cell>
          <cell r="AO26">
            <v>3682.8</v>
          </cell>
          <cell r="AP26">
            <v>3708.07</v>
          </cell>
          <cell r="AQ26">
            <v>3725.06</v>
          </cell>
          <cell r="AR26">
            <v>3732.11</v>
          </cell>
          <cell r="AS26">
            <v>3732.97</v>
          </cell>
          <cell r="AT26">
            <v>3730.83</v>
          </cell>
          <cell r="AU26">
            <v>3727.94</v>
          </cell>
          <cell r="AV26">
            <v>3725.68</v>
          </cell>
          <cell r="AW26">
            <v>3724</v>
          </cell>
          <cell r="AX26">
            <v>3723.53</v>
          </cell>
          <cell r="AY26">
            <v>3726.82</v>
          </cell>
          <cell r="AZ26">
            <v>3733.08</v>
          </cell>
          <cell r="BA26">
            <v>3742.56</v>
          </cell>
          <cell r="BB26">
            <v>3754.98</v>
          </cell>
          <cell r="BC26">
            <v>3768.35</v>
          </cell>
        </row>
        <row r="27">
          <cell r="A27" t="str">
            <v>FCFUEL[ALLC,H2]</v>
          </cell>
          <cell r="B27" t="str">
            <v>ktoe</v>
          </cell>
          <cell r="C27" t="str">
            <v>EnerBase</v>
          </cell>
          <cell r="D27" t="str">
            <v>FCFUEL[ALLC,H2]_ktepS3</v>
          </cell>
          <cell r="E27">
            <v>240.22</v>
          </cell>
          <cell r="F27">
            <v>257.19</v>
          </cell>
          <cell r="G27">
            <v>259.27</v>
          </cell>
          <cell r="H27">
            <v>266.2</v>
          </cell>
          <cell r="I27">
            <v>274.26</v>
          </cell>
          <cell r="J27">
            <v>274.26</v>
          </cell>
          <cell r="K27">
            <v>253.78</v>
          </cell>
          <cell r="L27">
            <v>283.14999999999998</v>
          </cell>
          <cell r="M27">
            <v>283.89</v>
          </cell>
          <cell r="N27">
            <v>291.33</v>
          </cell>
          <cell r="O27">
            <v>291.33</v>
          </cell>
          <cell r="P27">
            <v>642.54</v>
          </cell>
          <cell r="Q27">
            <v>728.29</v>
          </cell>
          <cell r="R27">
            <v>728.29</v>
          </cell>
          <cell r="S27">
            <v>728.29</v>
          </cell>
          <cell r="T27">
            <v>728.29</v>
          </cell>
          <cell r="U27">
            <v>974.47</v>
          </cell>
          <cell r="V27">
            <v>1547.47</v>
          </cell>
          <cell r="W27">
            <v>1605.58</v>
          </cell>
          <cell r="X27">
            <v>1605.58</v>
          </cell>
          <cell r="Y27">
            <v>1620.72</v>
          </cell>
          <cell r="Z27">
            <v>1620.72</v>
          </cell>
          <cell r="AA27">
            <v>1703.33</v>
          </cell>
          <cell r="AB27">
            <v>1709.24</v>
          </cell>
          <cell r="AC27">
            <v>1775.07</v>
          </cell>
          <cell r="AD27">
            <v>1843.15</v>
          </cell>
          <cell r="AE27">
            <v>1863.05</v>
          </cell>
          <cell r="AF27">
            <v>1893.24</v>
          </cell>
          <cell r="AG27">
            <v>1916.1</v>
          </cell>
          <cell r="AH27">
            <v>1944.8</v>
          </cell>
          <cell r="AI27">
            <v>1968.03</v>
          </cell>
          <cell r="AJ27">
            <v>1984.72</v>
          </cell>
          <cell r="AK27">
            <v>2003.44</v>
          </cell>
          <cell r="AL27">
            <v>2027.59</v>
          </cell>
          <cell r="AM27">
            <v>2059.2800000000002</v>
          </cell>
          <cell r="AN27">
            <v>2101.2199999999998</v>
          </cell>
          <cell r="AO27">
            <v>2131.34</v>
          </cell>
          <cell r="AP27">
            <v>2166.87</v>
          </cell>
          <cell r="AQ27">
            <v>2208.16</v>
          </cell>
          <cell r="AR27">
            <v>2247.4</v>
          </cell>
          <cell r="AS27">
            <v>2282.29</v>
          </cell>
          <cell r="AT27">
            <v>2313.9899999999998</v>
          </cell>
          <cell r="AU27">
            <v>2343.48</v>
          </cell>
          <cell r="AV27">
            <v>2372.5500000000002</v>
          </cell>
          <cell r="AW27">
            <v>2402.48</v>
          </cell>
          <cell r="AX27">
            <v>2434.34</v>
          </cell>
          <cell r="AY27">
            <v>2466.73</v>
          </cell>
          <cell r="AZ27">
            <v>2497.7399999999998</v>
          </cell>
          <cell r="BA27">
            <v>2527.23</v>
          </cell>
          <cell r="BB27">
            <v>2555.04</v>
          </cell>
          <cell r="BC27">
            <v>2580.65</v>
          </cell>
        </row>
        <row r="28">
          <cell r="A28" t="str">
            <v>FCFUEL[ALLC,H2]</v>
          </cell>
          <cell r="B28" t="str">
            <v>ktoe</v>
          </cell>
          <cell r="C28" t="str">
            <v>EnerBlue</v>
          </cell>
          <cell r="D28" t="str">
            <v>FCFUEL[ALLC,H2]_ktepS1</v>
          </cell>
          <cell r="E28">
            <v>240.22</v>
          </cell>
          <cell r="F28">
            <v>257.19</v>
          </cell>
          <cell r="G28">
            <v>259.27</v>
          </cell>
          <cell r="H28">
            <v>266.2</v>
          </cell>
          <cell r="I28">
            <v>274.26</v>
          </cell>
          <cell r="J28">
            <v>274.26</v>
          </cell>
          <cell r="K28">
            <v>253.78</v>
          </cell>
          <cell r="L28">
            <v>283.14999999999998</v>
          </cell>
          <cell r="M28">
            <v>283.89</v>
          </cell>
          <cell r="N28">
            <v>291.33</v>
          </cell>
          <cell r="O28">
            <v>291.33</v>
          </cell>
          <cell r="P28">
            <v>642.54</v>
          </cell>
          <cell r="Q28">
            <v>728.29</v>
          </cell>
          <cell r="R28">
            <v>728.29</v>
          </cell>
          <cell r="S28">
            <v>728.29</v>
          </cell>
          <cell r="T28">
            <v>728.29</v>
          </cell>
          <cell r="U28">
            <v>974.47</v>
          </cell>
          <cell r="V28">
            <v>1547.47</v>
          </cell>
          <cell r="W28">
            <v>1605.58</v>
          </cell>
          <cell r="X28">
            <v>1605.58</v>
          </cell>
          <cell r="Y28">
            <v>1620.72</v>
          </cell>
          <cell r="Z28">
            <v>1620.72</v>
          </cell>
          <cell r="AA28">
            <v>1703.33</v>
          </cell>
          <cell r="AB28">
            <v>1709.24</v>
          </cell>
          <cell r="AC28">
            <v>1778.84</v>
          </cell>
          <cell r="AD28">
            <v>1853.21</v>
          </cell>
          <cell r="AE28">
            <v>1875.18</v>
          </cell>
          <cell r="AF28">
            <v>1909.88</v>
          </cell>
          <cell r="AG28">
            <v>1935.8</v>
          </cell>
          <cell r="AH28">
            <v>1967.94</v>
          </cell>
          <cell r="AI28">
            <v>1999.53</v>
          </cell>
          <cell r="AJ28">
            <v>2023.52</v>
          </cell>
          <cell r="AK28">
            <v>2048.35</v>
          </cell>
          <cell r="AL28">
            <v>2080.14</v>
          </cell>
          <cell r="AM28">
            <v>2120.4</v>
          </cell>
          <cell r="AN28">
            <v>2172.83</v>
          </cell>
          <cell r="AO28">
            <v>2227.4699999999998</v>
          </cell>
          <cell r="AP28">
            <v>2286.29</v>
          </cell>
          <cell r="AQ28">
            <v>2350.6799999999998</v>
          </cell>
          <cell r="AR28">
            <v>2415.13</v>
          </cell>
          <cell r="AS28">
            <v>2477.6799999999998</v>
          </cell>
          <cell r="AT28">
            <v>2537.91</v>
          </cell>
          <cell r="AU28">
            <v>2595.7199999999998</v>
          </cell>
          <cell r="AV28">
            <v>2650.05</v>
          </cell>
          <cell r="AW28">
            <v>2702.83</v>
          </cell>
          <cell r="AX28">
            <v>2754.6</v>
          </cell>
          <cell r="AY28">
            <v>2806.94</v>
          </cell>
          <cell r="AZ28">
            <v>2856.95</v>
          </cell>
          <cell r="BA28">
            <v>2904.4</v>
          </cell>
          <cell r="BB28">
            <v>2949.98</v>
          </cell>
          <cell r="BC28">
            <v>2993.36</v>
          </cell>
        </row>
        <row r="29">
          <cell r="A29" t="str">
            <v>FCFUEL[ALLC,H2]</v>
          </cell>
          <cell r="B29" t="str">
            <v>ktoe</v>
          </cell>
          <cell r="C29" t="str">
            <v>EnerGreen</v>
          </cell>
          <cell r="D29" t="str">
            <v>FCFUEL[ALLC,H2]_ktepS2</v>
          </cell>
          <cell r="E29">
            <v>240.22</v>
          </cell>
          <cell r="F29">
            <v>257.19</v>
          </cell>
          <cell r="G29">
            <v>259.27</v>
          </cell>
          <cell r="H29">
            <v>266.2</v>
          </cell>
          <cell r="I29">
            <v>274.26</v>
          </cell>
          <cell r="J29">
            <v>274.26</v>
          </cell>
          <cell r="K29">
            <v>253.78</v>
          </cell>
          <cell r="L29">
            <v>283.14999999999998</v>
          </cell>
          <cell r="M29">
            <v>283.89</v>
          </cell>
          <cell r="N29">
            <v>291.33</v>
          </cell>
          <cell r="O29">
            <v>291.33</v>
          </cell>
          <cell r="P29">
            <v>642.54</v>
          </cell>
          <cell r="Q29">
            <v>728.29</v>
          </cell>
          <cell r="R29">
            <v>728.29</v>
          </cell>
          <cell r="S29">
            <v>728.29</v>
          </cell>
          <cell r="T29">
            <v>728.29</v>
          </cell>
          <cell r="U29">
            <v>974.47</v>
          </cell>
          <cell r="V29">
            <v>1547.47</v>
          </cell>
          <cell r="W29">
            <v>1605.58</v>
          </cell>
          <cell r="X29">
            <v>1605.58</v>
          </cell>
          <cell r="Y29">
            <v>1620.72</v>
          </cell>
          <cell r="Z29">
            <v>1620.72</v>
          </cell>
          <cell r="AA29">
            <v>1703.33</v>
          </cell>
          <cell r="AB29">
            <v>1709.24</v>
          </cell>
          <cell r="AC29">
            <v>1780.93</v>
          </cell>
          <cell r="AD29">
            <v>1861.67</v>
          </cell>
          <cell r="AE29">
            <v>1883.04</v>
          </cell>
          <cell r="AF29">
            <v>1920.82</v>
          </cell>
          <cell r="AG29">
            <v>1946.35</v>
          </cell>
          <cell r="AH29">
            <v>1979.59</v>
          </cell>
          <cell r="AI29">
            <v>2011.33</v>
          </cell>
          <cell r="AJ29">
            <v>2035.12</v>
          </cell>
          <cell r="AK29">
            <v>2058.9699999999998</v>
          </cell>
          <cell r="AL29">
            <v>2090.09</v>
          </cell>
          <cell r="AM29">
            <v>2129.14</v>
          </cell>
          <cell r="AN29">
            <v>2181.86</v>
          </cell>
          <cell r="AO29">
            <v>2251.94</v>
          </cell>
          <cell r="AP29">
            <v>2324.9899999999998</v>
          </cell>
          <cell r="AQ29">
            <v>2402.1799999999998</v>
          </cell>
          <cell r="AR29">
            <v>2482.31</v>
          </cell>
          <cell r="AS29">
            <v>2563.2199999999998</v>
          </cell>
          <cell r="AT29">
            <v>2645.89</v>
          </cell>
          <cell r="AU29">
            <v>2727.48</v>
          </cell>
          <cell r="AV29">
            <v>2804.83</v>
          </cell>
          <cell r="AW29">
            <v>2880.98</v>
          </cell>
          <cell r="AX29">
            <v>2955.04</v>
          </cell>
          <cell r="AY29">
            <v>3029.52</v>
          </cell>
          <cell r="AZ29">
            <v>3101.44</v>
          </cell>
          <cell r="BA29">
            <v>3172.24</v>
          </cell>
          <cell r="BB29">
            <v>3240.95</v>
          </cell>
          <cell r="BC29">
            <v>3308.57</v>
          </cell>
        </row>
        <row r="30">
          <cell r="A30" t="str">
            <v>FCFUEL[ALLC,HEA]</v>
          </cell>
          <cell r="B30" t="str">
            <v>ktoe</v>
          </cell>
          <cell r="C30" t="str">
            <v>EnerBase</v>
          </cell>
          <cell r="D30" t="str">
            <v>FCFUEL[ALLC,HEA]_ktepS3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6.12</v>
          </cell>
          <cell r="AD30">
            <v>14.51</v>
          </cell>
          <cell r="AE30">
            <v>23.47</v>
          </cell>
          <cell r="AF30">
            <v>30.87</v>
          </cell>
          <cell r="AG30">
            <v>38.270000000000003</v>
          </cell>
          <cell r="AH30">
            <v>44.81</v>
          </cell>
          <cell r="AI30">
            <v>49.9</v>
          </cell>
          <cell r="AJ30">
            <v>52.75</v>
          </cell>
          <cell r="AK30">
            <v>54.59</v>
          </cell>
          <cell r="AL30">
            <v>56.87</v>
          </cell>
          <cell r="AM30">
            <v>58.7</v>
          </cell>
          <cell r="AN30">
            <v>60.27</v>
          </cell>
          <cell r="AO30">
            <v>62.31</v>
          </cell>
          <cell r="AP30">
            <v>64.58</v>
          </cell>
          <cell r="AQ30">
            <v>67.08</v>
          </cell>
          <cell r="AR30">
            <v>69.709999999999994</v>
          </cell>
          <cell r="AS30">
            <v>72.34</v>
          </cell>
          <cell r="AT30">
            <v>75.05</v>
          </cell>
          <cell r="AU30">
            <v>77.62</v>
          </cell>
          <cell r="AV30">
            <v>79.94</v>
          </cell>
          <cell r="AW30">
            <v>82.02</v>
          </cell>
          <cell r="AX30">
            <v>83.86</v>
          </cell>
          <cell r="AY30">
            <v>85.73</v>
          </cell>
          <cell r="AZ30">
            <v>87.32</v>
          </cell>
          <cell r="BA30">
            <v>88.62</v>
          </cell>
          <cell r="BB30">
            <v>89.64</v>
          </cell>
          <cell r="BC30">
            <v>90.42</v>
          </cell>
        </row>
        <row r="31">
          <cell r="A31" t="str">
            <v>FCFUEL[ALLC,HEA]</v>
          </cell>
          <cell r="B31" t="str">
            <v>ktoe</v>
          </cell>
          <cell r="C31" t="str">
            <v>EnerBlue</v>
          </cell>
          <cell r="D31" t="str">
            <v>FCFUEL[ALLC,HEA]_ktepS1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6.06</v>
          </cell>
          <cell r="AD31">
            <v>14.92</v>
          </cell>
          <cell r="AE31">
            <v>24.38</v>
          </cell>
          <cell r="AF31">
            <v>32.54</v>
          </cell>
          <cell r="AG31">
            <v>41.15</v>
          </cell>
          <cell r="AH31">
            <v>49.39</v>
          </cell>
          <cell r="AI31">
            <v>56.77</v>
          </cell>
          <cell r="AJ31">
            <v>62.29</v>
          </cell>
          <cell r="AK31">
            <v>66.959999999999994</v>
          </cell>
          <cell r="AL31">
            <v>72.41</v>
          </cell>
          <cell r="AM31">
            <v>77.48</v>
          </cell>
          <cell r="AN31">
            <v>82.39</v>
          </cell>
          <cell r="AO31">
            <v>88.07</v>
          </cell>
          <cell r="AP31">
            <v>94.03</v>
          </cell>
          <cell r="AQ31">
            <v>100.23</v>
          </cell>
          <cell r="AR31">
            <v>106.55</v>
          </cell>
          <cell r="AS31">
            <v>112.86</v>
          </cell>
          <cell r="AT31">
            <v>119.42</v>
          </cell>
          <cell r="AU31">
            <v>125.88</v>
          </cell>
          <cell r="AV31">
            <v>132.12</v>
          </cell>
          <cell r="AW31">
            <v>138.13</v>
          </cell>
          <cell r="AX31">
            <v>143.91999999999999</v>
          </cell>
          <cell r="AY31">
            <v>149.93</v>
          </cell>
          <cell r="AZ31">
            <v>155.68</v>
          </cell>
          <cell r="BA31">
            <v>161.18</v>
          </cell>
          <cell r="BB31">
            <v>166.48</v>
          </cell>
          <cell r="BC31">
            <v>171.49</v>
          </cell>
        </row>
        <row r="32">
          <cell r="A32" t="str">
            <v>FCFUEL[ALLC,HEA]</v>
          </cell>
          <cell r="B32" t="str">
            <v>ktoe</v>
          </cell>
          <cell r="C32" t="str">
            <v>EnerGreen</v>
          </cell>
          <cell r="D32" t="str">
            <v>FCFUEL[ALLC,HEA]_ktepS2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5.97</v>
          </cell>
          <cell r="AD32">
            <v>15.56</v>
          </cell>
          <cell r="AE32">
            <v>25.61</v>
          </cell>
          <cell r="AF32">
            <v>34.450000000000003</v>
          </cell>
          <cell r="AG32">
            <v>43.96</v>
          </cell>
          <cell r="AH32">
            <v>53.2</v>
          </cell>
          <cell r="AI32">
            <v>61.84</v>
          </cell>
          <cell r="AJ32">
            <v>68.790000000000006</v>
          </cell>
          <cell r="AK32">
            <v>74.88</v>
          </cell>
          <cell r="AL32">
            <v>81.61</v>
          </cell>
          <cell r="AM32">
            <v>87.74</v>
          </cell>
          <cell r="AN32">
            <v>93.59</v>
          </cell>
          <cell r="AO32">
            <v>100.14</v>
          </cell>
          <cell r="AP32">
            <v>106.83</v>
          </cell>
          <cell r="AQ32">
            <v>113.61</v>
          </cell>
          <cell r="AR32">
            <v>120.35</v>
          </cell>
          <cell r="AS32">
            <v>126.97</v>
          </cell>
          <cell r="AT32">
            <v>133.84</v>
          </cell>
          <cell r="AU32">
            <v>140.65</v>
          </cell>
          <cell r="AV32">
            <v>147.22</v>
          </cell>
          <cell r="AW32">
            <v>153.51</v>
          </cell>
          <cell r="AX32">
            <v>159.47</v>
          </cell>
          <cell r="AY32">
            <v>165.65</v>
          </cell>
          <cell r="AZ32">
            <v>171.48</v>
          </cell>
          <cell r="BA32">
            <v>177.1</v>
          </cell>
          <cell r="BB32">
            <v>182.62</v>
          </cell>
          <cell r="BC32">
            <v>188.09</v>
          </cell>
        </row>
        <row r="33">
          <cell r="A33" t="str">
            <v>FCSECTORS TOTAL[ALLC,INDUS]</v>
          </cell>
          <cell r="B33" t="str">
            <v>ktoe</v>
          </cell>
          <cell r="C33" t="str">
            <v>EnerBase</v>
          </cell>
          <cell r="D33" t="str">
            <v>FCSECTORS TOTAL[ALLC,INDUS]_ktepS3</v>
          </cell>
          <cell r="E33">
            <v>15599.32</v>
          </cell>
          <cell r="F33">
            <v>17224.59</v>
          </cell>
          <cell r="G33">
            <v>19598.13</v>
          </cell>
          <cell r="H33">
            <v>20722.84</v>
          </cell>
          <cell r="I33">
            <v>24216.38</v>
          </cell>
          <cell r="J33">
            <v>23380.46</v>
          </cell>
          <cell r="K33">
            <v>27516.91</v>
          </cell>
          <cell r="L33">
            <v>25833.97</v>
          </cell>
          <cell r="M33">
            <v>22206.75</v>
          </cell>
          <cell r="N33">
            <v>21096.61</v>
          </cell>
          <cell r="O33">
            <v>20077.82</v>
          </cell>
          <cell r="P33">
            <v>21499.17</v>
          </cell>
          <cell r="Q33">
            <v>23693.53</v>
          </cell>
          <cell r="R33">
            <v>21434.75</v>
          </cell>
          <cell r="S33">
            <v>20722.849999999999</v>
          </cell>
          <cell r="T33">
            <v>21238.45</v>
          </cell>
          <cell r="U33">
            <v>24394.77</v>
          </cell>
          <cell r="V33">
            <v>28728.959999999999</v>
          </cell>
          <cell r="W33">
            <v>30936.44</v>
          </cell>
          <cell r="X33">
            <v>33540.660000000003</v>
          </cell>
          <cell r="Y33">
            <v>30898.09</v>
          </cell>
          <cell r="Z33">
            <v>30566.9</v>
          </cell>
          <cell r="AA33">
            <v>34374.67</v>
          </cell>
          <cell r="AB33">
            <v>38094.04</v>
          </cell>
          <cell r="AC33">
            <v>38911.230000000003</v>
          </cell>
          <cell r="AD33">
            <v>39098.21</v>
          </cell>
          <cell r="AE33">
            <v>39217.61</v>
          </cell>
          <cell r="AF33">
            <v>39564.370000000003</v>
          </cell>
          <cell r="AG33">
            <v>39821.480000000003</v>
          </cell>
          <cell r="AH33">
            <v>39911.620000000003</v>
          </cell>
          <cell r="AI33">
            <v>40021.43</v>
          </cell>
          <cell r="AJ33">
            <v>40267.599999999999</v>
          </cell>
          <cell r="AK33">
            <v>40641.56</v>
          </cell>
          <cell r="AL33">
            <v>41055.47</v>
          </cell>
          <cell r="AM33">
            <v>41578.519999999997</v>
          </cell>
          <cell r="AN33">
            <v>42074.58</v>
          </cell>
          <cell r="AO33">
            <v>42495.97</v>
          </cell>
          <cell r="AP33">
            <v>42886.37</v>
          </cell>
          <cell r="AQ33">
            <v>43240.03</v>
          </cell>
          <cell r="AR33">
            <v>43517.11</v>
          </cell>
          <cell r="AS33">
            <v>43709.05</v>
          </cell>
          <cell r="AT33">
            <v>43835.59</v>
          </cell>
          <cell r="AU33">
            <v>43903.44</v>
          </cell>
          <cell r="AV33">
            <v>43923.45</v>
          </cell>
          <cell r="AW33">
            <v>43908.05</v>
          </cell>
          <cell r="AX33">
            <v>43863.08</v>
          </cell>
          <cell r="AY33">
            <v>43806.8</v>
          </cell>
          <cell r="AZ33">
            <v>43716.93</v>
          </cell>
          <cell r="BA33">
            <v>43596</v>
          </cell>
          <cell r="BB33">
            <v>43446.05</v>
          </cell>
          <cell r="BC33">
            <v>43270.48</v>
          </cell>
        </row>
        <row r="34">
          <cell r="A34" t="str">
            <v>FCSECTORS TOTAL[ALLC,INDUS]</v>
          </cell>
          <cell r="B34" t="str">
            <v>ktoe</v>
          </cell>
          <cell r="C34" t="str">
            <v>EnerBlue</v>
          </cell>
          <cell r="D34" t="str">
            <v>FCSECTORS TOTAL[ALLC,INDUS]_ktepS1</v>
          </cell>
          <cell r="E34">
            <v>15599.32</v>
          </cell>
          <cell r="F34">
            <v>17224.59</v>
          </cell>
          <cell r="G34">
            <v>19598.13</v>
          </cell>
          <cell r="H34">
            <v>20722.84</v>
          </cell>
          <cell r="I34">
            <v>24216.38</v>
          </cell>
          <cell r="J34">
            <v>23380.46</v>
          </cell>
          <cell r="K34">
            <v>27516.91</v>
          </cell>
          <cell r="L34">
            <v>25833.97</v>
          </cell>
          <cell r="M34">
            <v>22206.75</v>
          </cell>
          <cell r="N34">
            <v>21096.61</v>
          </cell>
          <cell r="O34">
            <v>20077.82</v>
          </cell>
          <cell r="P34">
            <v>21499.17</v>
          </cell>
          <cell r="Q34">
            <v>23693.53</v>
          </cell>
          <cell r="R34">
            <v>21434.75</v>
          </cell>
          <cell r="S34">
            <v>20722.849999999999</v>
          </cell>
          <cell r="T34">
            <v>21238.45</v>
          </cell>
          <cell r="U34">
            <v>24394.77</v>
          </cell>
          <cell r="V34">
            <v>28728.959999999999</v>
          </cell>
          <cell r="W34">
            <v>30936.44</v>
          </cell>
          <cell r="X34">
            <v>33540.660000000003</v>
          </cell>
          <cell r="Y34">
            <v>30898.09</v>
          </cell>
          <cell r="Z34">
            <v>30566.9</v>
          </cell>
          <cell r="AA34">
            <v>34374.67</v>
          </cell>
          <cell r="AB34">
            <v>38094.04</v>
          </cell>
          <cell r="AC34">
            <v>38897.269999999997</v>
          </cell>
          <cell r="AD34">
            <v>38918.49</v>
          </cell>
          <cell r="AE34">
            <v>38873.81</v>
          </cell>
          <cell r="AF34">
            <v>39041.599999999999</v>
          </cell>
          <cell r="AG34">
            <v>39098.83</v>
          </cell>
          <cell r="AH34">
            <v>38946.99</v>
          </cell>
          <cell r="AI34">
            <v>38800.39</v>
          </cell>
          <cell r="AJ34">
            <v>38746.230000000003</v>
          </cell>
          <cell r="AK34">
            <v>38791.72</v>
          </cell>
          <cell r="AL34">
            <v>38872.870000000003</v>
          </cell>
          <cell r="AM34">
            <v>39056.449999999997</v>
          </cell>
          <cell r="AN34">
            <v>39213.1</v>
          </cell>
          <cell r="AO34">
            <v>39355.160000000003</v>
          </cell>
          <cell r="AP34">
            <v>39472.160000000003</v>
          </cell>
          <cell r="AQ34">
            <v>39570.86</v>
          </cell>
          <cell r="AR34">
            <v>39611.32</v>
          </cell>
          <cell r="AS34">
            <v>39584.959999999999</v>
          </cell>
          <cell r="AT34">
            <v>39497.65</v>
          </cell>
          <cell r="AU34">
            <v>39349.879999999997</v>
          </cell>
          <cell r="AV34">
            <v>39144.06</v>
          </cell>
          <cell r="AW34">
            <v>38891.699999999997</v>
          </cell>
          <cell r="AX34">
            <v>38599.22</v>
          </cell>
          <cell r="AY34">
            <v>38289.35</v>
          </cell>
          <cell r="AZ34">
            <v>37942.68</v>
          </cell>
          <cell r="BA34">
            <v>37563.440000000002</v>
          </cell>
          <cell r="BB34">
            <v>37157.69</v>
          </cell>
          <cell r="BC34">
            <v>36727.01</v>
          </cell>
        </row>
        <row r="35">
          <cell r="A35" t="str">
            <v>FCSECTORS TOTAL[ALLC,INDUS]</v>
          </cell>
          <cell r="B35" t="str">
            <v>ktoe</v>
          </cell>
          <cell r="C35" t="str">
            <v>EnerGreen</v>
          </cell>
          <cell r="D35" t="str">
            <v>FCSECTORS TOTAL[ALLC,INDUS]_ktepS2</v>
          </cell>
          <cell r="E35">
            <v>15599.32</v>
          </cell>
          <cell r="F35">
            <v>17224.59</v>
          </cell>
          <cell r="G35">
            <v>19598.13</v>
          </cell>
          <cell r="H35">
            <v>20722.84</v>
          </cell>
          <cell r="I35">
            <v>24216.38</v>
          </cell>
          <cell r="J35">
            <v>23380.46</v>
          </cell>
          <cell r="K35">
            <v>27516.91</v>
          </cell>
          <cell r="L35">
            <v>25833.97</v>
          </cell>
          <cell r="M35">
            <v>22206.75</v>
          </cell>
          <cell r="N35">
            <v>21096.61</v>
          </cell>
          <cell r="O35">
            <v>20077.82</v>
          </cell>
          <cell r="P35">
            <v>21499.17</v>
          </cell>
          <cell r="Q35">
            <v>23693.53</v>
          </cell>
          <cell r="R35">
            <v>21434.75</v>
          </cell>
          <cell r="S35">
            <v>20722.849999999999</v>
          </cell>
          <cell r="T35">
            <v>21238.45</v>
          </cell>
          <cell r="U35">
            <v>24394.77</v>
          </cell>
          <cell r="V35">
            <v>28728.959999999999</v>
          </cell>
          <cell r="W35">
            <v>30936.44</v>
          </cell>
          <cell r="X35">
            <v>33540.660000000003</v>
          </cell>
          <cell r="Y35">
            <v>30898.09</v>
          </cell>
          <cell r="Z35">
            <v>30566.9</v>
          </cell>
          <cell r="AA35">
            <v>34374.67</v>
          </cell>
          <cell r="AB35">
            <v>38094.04</v>
          </cell>
          <cell r="AC35">
            <v>38876.629999999997</v>
          </cell>
          <cell r="AD35">
            <v>38706.53</v>
          </cell>
          <cell r="AE35">
            <v>38453.379999999997</v>
          </cell>
          <cell r="AF35">
            <v>38418.33</v>
          </cell>
          <cell r="AG35">
            <v>38220.01</v>
          </cell>
          <cell r="AH35">
            <v>37777.75</v>
          </cell>
          <cell r="AI35">
            <v>37307</v>
          </cell>
          <cell r="AJ35">
            <v>36888.410000000003</v>
          </cell>
          <cell r="AK35">
            <v>36565.26</v>
          </cell>
          <cell r="AL35">
            <v>36304.11</v>
          </cell>
          <cell r="AM35">
            <v>36185.410000000003</v>
          </cell>
          <cell r="AN35">
            <v>36081.64</v>
          </cell>
          <cell r="AO35">
            <v>36011.21</v>
          </cell>
          <cell r="AP35">
            <v>35936.44</v>
          </cell>
          <cell r="AQ35">
            <v>35862.620000000003</v>
          </cell>
          <cell r="AR35">
            <v>35764.85</v>
          </cell>
          <cell r="AS35">
            <v>35636.620000000003</v>
          </cell>
          <cell r="AT35">
            <v>35475.06</v>
          </cell>
          <cell r="AU35">
            <v>35266.61</v>
          </cell>
          <cell r="AV35">
            <v>35015.33</v>
          </cell>
          <cell r="AW35">
            <v>34741.050000000003</v>
          </cell>
          <cell r="AX35">
            <v>34452.44</v>
          </cell>
          <cell r="AY35">
            <v>34165.050000000003</v>
          </cell>
          <cell r="AZ35">
            <v>33870</v>
          </cell>
          <cell r="BA35">
            <v>33575.120000000003</v>
          </cell>
          <cell r="BB35">
            <v>33283.550000000003</v>
          </cell>
          <cell r="BC35">
            <v>33000.42</v>
          </cell>
        </row>
        <row r="36">
          <cell r="A36" t="str">
            <v>FCSECTORS TOTAL[ALLC,RASS]</v>
          </cell>
          <cell r="B36" t="str">
            <v>ktoe</v>
          </cell>
          <cell r="C36" t="str">
            <v>EnerBase</v>
          </cell>
          <cell r="D36" t="str">
            <v>FCSECTORS TOTAL[ALLC,RASS]_ktepS3</v>
          </cell>
          <cell r="E36">
            <v>4711.53</v>
          </cell>
          <cell r="F36">
            <v>4873.62</v>
          </cell>
          <cell r="G36">
            <v>5194.22</v>
          </cell>
          <cell r="H36">
            <v>5197.6000000000004</v>
          </cell>
          <cell r="I36">
            <v>5615.98</v>
          </cell>
          <cell r="J36">
            <v>5914.65</v>
          </cell>
          <cell r="K36">
            <v>6041.02</v>
          </cell>
          <cell r="L36">
            <v>7148.09</v>
          </cell>
          <cell r="M36">
            <v>7146.07</v>
          </cell>
          <cell r="N36">
            <v>7186.48</v>
          </cell>
          <cell r="O36">
            <v>8655.1299999999992</v>
          </cell>
          <cell r="P36">
            <v>8519.81</v>
          </cell>
          <cell r="Q36">
            <v>8721.85</v>
          </cell>
          <cell r="R36">
            <v>9047.9500000000007</v>
          </cell>
          <cell r="S36">
            <v>9063.41</v>
          </cell>
          <cell r="T36">
            <v>9025.58</v>
          </cell>
          <cell r="U36">
            <v>9024.69</v>
          </cell>
          <cell r="V36">
            <v>9898.61</v>
          </cell>
          <cell r="W36">
            <v>9333.84</v>
          </cell>
          <cell r="X36">
            <v>9851.2900000000009</v>
          </cell>
          <cell r="Y36">
            <v>9047.86</v>
          </cell>
          <cell r="Z36">
            <v>9690.9</v>
          </cell>
          <cell r="AA36">
            <v>9946.65</v>
          </cell>
          <cell r="AB36">
            <v>10052.98</v>
          </cell>
          <cell r="AC36">
            <v>10390.07</v>
          </cell>
          <cell r="AD36">
            <v>10665.35</v>
          </cell>
          <cell r="AE36">
            <v>10996.12</v>
          </cell>
          <cell r="AF36">
            <v>11377.76</v>
          </cell>
          <cell r="AG36">
            <v>11802.17</v>
          </cell>
          <cell r="AH36">
            <v>12214.99</v>
          </cell>
          <cell r="AI36">
            <v>12602.53</v>
          </cell>
          <cell r="AJ36">
            <v>12982.65</v>
          </cell>
          <cell r="AK36">
            <v>13357.63</v>
          </cell>
          <cell r="AL36">
            <v>13716.51</v>
          </cell>
          <cell r="AM36">
            <v>14061.8</v>
          </cell>
          <cell r="AN36">
            <v>14390.11</v>
          </cell>
          <cell r="AO36">
            <v>14684.02</v>
          </cell>
          <cell r="AP36">
            <v>14966.83</v>
          </cell>
          <cell r="AQ36">
            <v>15239.87</v>
          </cell>
          <cell r="AR36">
            <v>15505.62</v>
          </cell>
          <cell r="AS36">
            <v>15765.64</v>
          </cell>
          <cell r="AT36">
            <v>16000.08</v>
          </cell>
          <cell r="AU36">
            <v>16228.29</v>
          </cell>
          <cell r="AV36">
            <v>16454.240000000002</v>
          </cell>
          <cell r="AW36">
            <v>16677.63</v>
          </cell>
          <cell r="AX36">
            <v>16897.849999999999</v>
          </cell>
          <cell r="AY36">
            <v>17085.8</v>
          </cell>
          <cell r="AZ36">
            <v>17273.29</v>
          </cell>
          <cell r="BA36">
            <v>17457.23</v>
          </cell>
          <cell r="BB36">
            <v>17637.650000000001</v>
          </cell>
          <cell r="BC36">
            <v>17816.310000000001</v>
          </cell>
        </row>
        <row r="37">
          <cell r="A37" t="str">
            <v>FCSECTORS TOTAL[ALLC,RASS]</v>
          </cell>
          <cell r="B37" t="str">
            <v>ktoe</v>
          </cell>
          <cell r="C37" t="str">
            <v>EnerBlue</v>
          </cell>
          <cell r="D37" t="str">
            <v>FCSECTORS TOTAL[ALLC,RASS]_ktepS1</v>
          </cell>
          <cell r="E37">
            <v>4711.53</v>
          </cell>
          <cell r="F37">
            <v>4873.62</v>
          </cell>
          <cell r="G37">
            <v>5194.22</v>
          </cell>
          <cell r="H37">
            <v>5197.6000000000004</v>
          </cell>
          <cell r="I37">
            <v>5615.98</v>
          </cell>
          <cell r="J37">
            <v>5914.65</v>
          </cell>
          <cell r="K37">
            <v>6041.02</v>
          </cell>
          <cell r="L37">
            <v>7148.09</v>
          </cell>
          <cell r="M37">
            <v>7146.07</v>
          </cell>
          <cell r="N37">
            <v>7186.48</v>
          </cell>
          <cell r="O37">
            <v>8655.1299999999992</v>
          </cell>
          <cell r="P37">
            <v>8519.81</v>
          </cell>
          <cell r="Q37">
            <v>8721.85</v>
          </cell>
          <cell r="R37">
            <v>9047.9500000000007</v>
          </cell>
          <cell r="S37">
            <v>9063.41</v>
          </cell>
          <cell r="T37">
            <v>9025.58</v>
          </cell>
          <cell r="U37">
            <v>9024.69</v>
          </cell>
          <cell r="V37">
            <v>9898.61</v>
          </cell>
          <cell r="W37">
            <v>9333.84</v>
          </cell>
          <cell r="X37">
            <v>9851.2900000000009</v>
          </cell>
          <cell r="Y37">
            <v>9047.86</v>
          </cell>
          <cell r="Z37">
            <v>9690.9</v>
          </cell>
          <cell r="AA37">
            <v>9946.65</v>
          </cell>
          <cell r="AB37">
            <v>10052.98</v>
          </cell>
          <cell r="AC37">
            <v>10361.86</v>
          </cell>
          <cell r="AD37">
            <v>10599.5</v>
          </cell>
          <cell r="AE37">
            <v>10881.69</v>
          </cell>
          <cell r="AF37">
            <v>11203.73</v>
          </cell>
          <cell r="AG37">
            <v>11554.51</v>
          </cell>
          <cell r="AH37">
            <v>11881.7</v>
          </cell>
          <cell r="AI37">
            <v>12177.85</v>
          </cell>
          <cell r="AJ37">
            <v>12461.86</v>
          </cell>
          <cell r="AK37">
            <v>12736.91</v>
          </cell>
          <cell r="AL37">
            <v>12995.49</v>
          </cell>
          <cell r="AM37">
            <v>13240.8</v>
          </cell>
          <cell r="AN37">
            <v>13472.36</v>
          </cell>
          <cell r="AO37">
            <v>13673.81</v>
          </cell>
          <cell r="AP37">
            <v>13865.73</v>
          </cell>
          <cell r="AQ37">
            <v>14048.59</v>
          </cell>
          <cell r="AR37">
            <v>14224.25</v>
          </cell>
          <cell r="AS37">
            <v>14393.67</v>
          </cell>
          <cell r="AT37">
            <v>14538.48</v>
          </cell>
          <cell r="AU37">
            <v>14676.1</v>
          </cell>
          <cell r="AV37">
            <v>14810.01</v>
          </cell>
          <cell r="AW37">
            <v>14939.79</v>
          </cell>
          <cell r="AX37">
            <v>15065.19</v>
          </cell>
          <cell r="AY37">
            <v>15163.39</v>
          </cell>
          <cell r="AZ37">
            <v>15262.2</v>
          </cell>
          <cell r="BA37">
            <v>15359.19</v>
          </cell>
          <cell r="BB37">
            <v>15455.03</v>
          </cell>
          <cell r="BC37">
            <v>15550.67</v>
          </cell>
        </row>
        <row r="38">
          <cell r="A38" t="str">
            <v>FCSECTORS TOTAL[ALLC,RASS]</v>
          </cell>
          <cell r="B38" t="str">
            <v>ktoe</v>
          </cell>
          <cell r="C38" t="str">
            <v>EnerGreen</v>
          </cell>
          <cell r="D38" t="str">
            <v>FCSECTORS TOTAL[ALLC,RASS]_ktepS2</v>
          </cell>
          <cell r="E38">
            <v>4711.53</v>
          </cell>
          <cell r="F38">
            <v>4873.62</v>
          </cell>
          <cell r="G38">
            <v>5194.22</v>
          </cell>
          <cell r="H38">
            <v>5197.6000000000004</v>
          </cell>
          <cell r="I38">
            <v>5615.98</v>
          </cell>
          <cell r="J38">
            <v>5914.65</v>
          </cell>
          <cell r="K38">
            <v>6041.02</v>
          </cell>
          <cell r="L38">
            <v>7148.09</v>
          </cell>
          <cell r="M38">
            <v>7146.07</v>
          </cell>
          <cell r="N38">
            <v>7186.48</v>
          </cell>
          <cell r="O38">
            <v>8655.1299999999992</v>
          </cell>
          <cell r="P38">
            <v>8519.81</v>
          </cell>
          <cell r="Q38">
            <v>8721.85</v>
          </cell>
          <cell r="R38">
            <v>9047.9500000000007</v>
          </cell>
          <cell r="S38">
            <v>9063.41</v>
          </cell>
          <cell r="T38">
            <v>9025.58</v>
          </cell>
          <cell r="U38">
            <v>9024.69</v>
          </cell>
          <cell r="V38">
            <v>9898.61</v>
          </cell>
          <cell r="W38">
            <v>9333.84</v>
          </cell>
          <cell r="X38">
            <v>9851.2900000000009</v>
          </cell>
          <cell r="Y38">
            <v>9047.86</v>
          </cell>
          <cell r="Z38">
            <v>9690.9</v>
          </cell>
          <cell r="AA38">
            <v>9946.65</v>
          </cell>
          <cell r="AB38">
            <v>10052.98</v>
          </cell>
          <cell r="AC38">
            <v>10323.540000000001</v>
          </cell>
          <cell r="AD38">
            <v>10515.18</v>
          </cell>
          <cell r="AE38">
            <v>10737.02</v>
          </cell>
          <cell r="AF38">
            <v>10985.41</v>
          </cell>
          <cell r="AG38">
            <v>11246.65</v>
          </cell>
          <cell r="AH38">
            <v>11469.65</v>
          </cell>
          <cell r="AI38">
            <v>11654.23</v>
          </cell>
          <cell r="AJ38">
            <v>11824.35</v>
          </cell>
          <cell r="AK38">
            <v>11983.7</v>
          </cell>
          <cell r="AL38">
            <v>12127.8</v>
          </cell>
          <cell r="AM38">
            <v>12262.02</v>
          </cell>
          <cell r="AN38">
            <v>12386.08</v>
          </cell>
          <cell r="AO38">
            <v>12487.74</v>
          </cell>
          <cell r="AP38">
            <v>12584.37</v>
          </cell>
          <cell r="AQ38">
            <v>12674.67</v>
          </cell>
          <cell r="AR38">
            <v>12759.62</v>
          </cell>
          <cell r="AS38">
            <v>12841.21</v>
          </cell>
          <cell r="AT38">
            <v>12903.96</v>
          </cell>
          <cell r="AU38">
            <v>12964.14</v>
          </cell>
          <cell r="AV38">
            <v>13024.61</v>
          </cell>
          <cell r="AW38">
            <v>13085.28</v>
          </cell>
          <cell r="AX38">
            <v>13147.05</v>
          </cell>
          <cell r="AY38">
            <v>13189.5</v>
          </cell>
          <cell r="AZ38">
            <v>13237.74</v>
          </cell>
          <cell r="BA38">
            <v>13290.6</v>
          </cell>
          <cell r="BB38">
            <v>13349.26</v>
          </cell>
          <cell r="BC38">
            <v>13414.5</v>
          </cell>
        </row>
        <row r="39">
          <cell r="A39" t="str">
            <v>FCSECTORS TOTAL[ALLC,TRANS]</v>
          </cell>
          <cell r="B39" t="str">
            <v>ktoe</v>
          </cell>
          <cell r="C39" t="str">
            <v>EnerBase</v>
          </cell>
          <cell r="D39" t="str">
            <v>FCSECTORS TOTAL[ALLC,TRANS]_ktepS3</v>
          </cell>
          <cell r="E39">
            <v>10994.34</v>
          </cell>
          <cell r="F39">
            <v>11932.8</v>
          </cell>
          <cell r="G39">
            <v>12218.61</v>
          </cell>
          <cell r="H39">
            <v>13001.93</v>
          </cell>
          <cell r="I39">
            <v>13984.43</v>
          </cell>
          <cell r="J39">
            <v>13992.25</v>
          </cell>
          <cell r="K39">
            <v>13821.23</v>
          </cell>
          <cell r="L39">
            <v>14264.89</v>
          </cell>
          <cell r="M39">
            <v>14975.95</v>
          </cell>
          <cell r="N39">
            <v>14740.68</v>
          </cell>
          <cell r="O39">
            <v>15261.97</v>
          </cell>
          <cell r="P39">
            <v>15420.58</v>
          </cell>
          <cell r="Q39">
            <v>15505.78</v>
          </cell>
          <cell r="R39">
            <v>20017.82</v>
          </cell>
          <cell r="S39">
            <v>21764.720000000001</v>
          </cell>
          <cell r="T39">
            <v>20673.14</v>
          </cell>
          <cell r="U39">
            <v>21267.75</v>
          </cell>
          <cell r="V39">
            <v>20714.419999999998</v>
          </cell>
          <cell r="W39">
            <v>20714.18</v>
          </cell>
          <cell r="X39">
            <v>22192.51</v>
          </cell>
          <cell r="Y39">
            <v>17433.25</v>
          </cell>
          <cell r="Z39">
            <v>17177.060000000001</v>
          </cell>
          <cell r="AA39">
            <v>18208.060000000001</v>
          </cell>
          <cell r="AB39">
            <v>15670.8</v>
          </cell>
          <cell r="AC39">
            <v>15867.42</v>
          </cell>
          <cell r="AD39">
            <v>15842.6</v>
          </cell>
          <cell r="AE39">
            <v>15575.26</v>
          </cell>
          <cell r="AF39">
            <v>15351.56</v>
          </cell>
          <cell r="AG39">
            <v>15219.63</v>
          </cell>
          <cell r="AH39">
            <v>15064.87</v>
          </cell>
          <cell r="AI39">
            <v>14887.47</v>
          </cell>
          <cell r="AJ39">
            <v>14691.49</v>
          </cell>
          <cell r="AK39">
            <v>14520.07</v>
          </cell>
          <cell r="AL39">
            <v>14345.08</v>
          </cell>
          <cell r="AM39">
            <v>14172.22</v>
          </cell>
          <cell r="AN39">
            <v>13999.27</v>
          </cell>
          <cell r="AO39">
            <v>13820.28</v>
          </cell>
          <cell r="AP39">
            <v>13648.32</v>
          </cell>
          <cell r="AQ39">
            <v>13484.88</v>
          </cell>
          <cell r="AR39">
            <v>13330.72</v>
          </cell>
          <cell r="AS39">
            <v>13185.55</v>
          </cell>
          <cell r="AT39">
            <v>13042.79</v>
          </cell>
          <cell r="AU39">
            <v>12907.66</v>
          </cell>
          <cell r="AV39">
            <v>12781.07</v>
          </cell>
          <cell r="AW39">
            <v>12662.55</v>
          </cell>
          <cell r="AX39">
            <v>12551.18</v>
          </cell>
          <cell r="AY39">
            <v>12441.62</v>
          </cell>
          <cell r="AZ39">
            <v>12338.54</v>
          </cell>
          <cell r="BA39">
            <v>12241.08</v>
          </cell>
          <cell r="BB39">
            <v>12148.81</v>
          </cell>
          <cell r="BC39">
            <v>12061.61</v>
          </cell>
        </row>
        <row r="40">
          <cell r="A40" t="str">
            <v>FCSECTORS TOTAL[ALLC,TRANS]</v>
          </cell>
          <cell r="B40" t="str">
            <v>ktoe</v>
          </cell>
          <cell r="C40" t="str">
            <v>EnerBlue</v>
          </cell>
          <cell r="D40" t="str">
            <v>FCSECTORS TOTAL[ALLC,TRANS]_ktepS1</v>
          </cell>
          <cell r="E40">
            <v>10994.34</v>
          </cell>
          <cell r="F40">
            <v>11932.8</v>
          </cell>
          <cell r="G40">
            <v>12218.61</v>
          </cell>
          <cell r="H40">
            <v>13001.93</v>
          </cell>
          <cell r="I40">
            <v>13984.43</v>
          </cell>
          <cell r="J40">
            <v>13992.25</v>
          </cell>
          <cell r="K40">
            <v>13821.23</v>
          </cell>
          <cell r="L40">
            <v>14264.89</v>
          </cell>
          <cell r="M40">
            <v>14975.95</v>
          </cell>
          <cell r="N40">
            <v>14740.68</v>
          </cell>
          <cell r="O40">
            <v>15261.97</v>
          </cell>
          <cell r="P40">
            <v>15420.58</v>
          </cell>
          <cell r="Q40">
            <v>15505.78</v>
          </cell>
          <cell r="R40">
            <v>20017.82</v>
          </cell>
          <cell r="S40">
            <v>21764.720000000001</v>
          </cell>
          <cell r="T40">
            <v>20673.14</v>
          </cell>
          <cell r="U40">
            <v>21267.75</v>
          </cell>
          <cell r="V40">
            <v>20714.419999999998</v>
          </cell>
          <cell r="W40">
            <v>20714.18</v>
          </cell>
          <cell r="X40">
            <v>22192.51</v>
          </cell>
          <cell r="Y40">
            <v>17433.25</v>
          </cell>
          <cell r="Z40">
            <v>17177.060000000001</v>
          </cell>
          <cell r="AA40">
            <v>18208.060000000001</v>
          </cell>
          <cell r="AB40">
            <v>15670.8</v>
          </cell>
          <cell r="AC40">
            <v>15846.99</v>
          </cell>
          <cell r="AD40">
            <v>15710.61</v>
          </cell>
          <cell r="AE40">
            <v>15345.17</v>
          </cell>
          <cell r="AF40">
            <v>15033.23</v>
          </cell>
          <cell r="AG40">
            <v>14798.16</v>
          </cell>
          <cell r="AH40">
            <v>14531.01</v>
          </cell>
          <cell r="AI40">
            <v>14243.15</v>
          </cell>
          <cell r="AJ40">
            <v>13948.57</v>
          </cell>
          <cell r="AK40">
            <v>13695.5</v>
          </cell>
          <cell r="AL40">
            <v>13444.65</v>
          </cell>
          <cell r="AM40">
            <v>13197.73</v>
          </cell>
          <cell r="AN40">
            <v>12953.69</v>
          </cell>
          <cell r="AO40">
            <v>12703.25</v>
          </cell>
          <cell r="AP40">
            <v>12458.18</v>
          </cell>
          <cell r="AQ40">
            <v>12215.5</v>
          </cell>
          <cell r="AR40">
            <v>11981.83</v>
          </cell>
          <cell r="AS40">
            <v>11757.16</v>
          </cell>
          <cell r="AT40">
            <v>11533.6</v>
          </cell>
          <cell r="AU40">
            <v>11317.31</v>
          </cell>
          <cell r="AV40">
            <v>11108.86</v>
          </cell>
          <cell r="AW40">
            <v>10907.69</v>
          </cell>
          <cell r="AX40">
            <v>10713.31</v>
          </cell>
          <cell r="AY40">
            <v>10519.28</v>
          </cell>
          <cell r="AZ40">
            <v>10332.27</v>
          </cell>
          <cell r="BA40">
            <v>10151.59</v>
          </cell>
          <cell r="BB40">
            <v>9977.06</v>
          </cell>
          <cell r="BC40">
            <v>9808.4699999999993</v>
          </cell>
        </row>
        <row r="41">
          <cell r="A41" t="str">
            <v>FCSECTORS TOTAL[ALLC,TRANS]</v>
          </cell>
          <cell r="B41" t="str">
            <v>ktoe</v>
          </cell>
          <cell r="C41" t="str">
            <v>EnerGreen</v>
          </cell>
          <cell r="D41" t="str">
            <v>FCSECTORS TOTAL[ALLC,TRANS]_ktepS2</v>
          </cell>
          <cell r="E41">
            <v>10994.34</v>
          </cell>
          <cell r="F41">
            <v>11932.8</v>
          </cell>
          <cell r="G41">
            <v>12218.61</v>
          </cell>
          <cell r="H41">
            <v>13001.93</v>
          </cell>
          <cell r="I41">
            <v>13984.43</v>
          </cell>
          <cell r="J41">
            <v>13992.25</v>
          </cell>
          <cell r="K41">
            <v>13821.23</v>
          </cell>
          <cell r="L41">
            <v>14264.89</v>
          </cell>
          <cell r="M41">
            <v>14975.95</v>
          </cell>
          <cell r="N41">
            <v>14740.68</v>
          </cell>
          <cell r="O41">
            <v>15261.97</v>
          </cell>
          <cell r="P41">
            <v>15420.58</v>
          </cell>
          <cell r="Q41">
            <v>15505.78</v>
          </cell>
          <cell r="R41">
            <v>20017.82</v>
          </cell>
          <cell r="S41">
            <v>21764.720000000001</v>
          </cell>
          <cell r="T41">
            <v>20673.14</v>
          </cell>
          <cell r="U41">
            <v>21267.75</v>
          </cell>
          <cell r="V41">
            <v>20714.419999999998</v>
          </cell>
          <cell r="W41">
            <v>20714.18</v>
          </cell>
          <cell r="X41">
            <v>22192.51</v>
          </cell>
          <cell r="Y41">
            <v>17433.25</v>
          </cell>
          <cell r="Z41">
            <v>17177.060000000001</v>
          </cell>
          <cell r="AA41">
            <v>18208.060000000001</v>
          </cell>
          <cell r="AB41">
            <v>15670.8</v>
          </cell>
          <cell r="AC41">
            <v>15697.31</v>
          </cell>
          <cell r="AD41">
            <v>15249.65</v>
          </cell>
          <cell r="AE41">
            <v>14657.48</v>
          </cell>
          <cell r="AF41">
            <v>14176</v>
          </cell>
          <cell r="AG41">
            <v>13777.65</v>
          </cell>
          <cell r="AH41">
            <v>13360.41</v>
          </cell>
          <cell r="AI41">
            <v>12953.4</v>
          </cell>
          <cell r="AJ41">
            <v>12575.16</v>
          </cell>
          <cell r="AK41">
            <v>12261.1</v>
          </cell>
          <cell r="AL41">
            <v>11960.37</v>
          </cell>
          <cell r="AM41">
            <v>11670.92</v>
          </cell>
          <cell r="AN41">
            <v>11394.75</v>
          </cell>
          <cell r="AO41">
            <v>11124.36</v>
          </cell>
          <cell r="AP41">
            <v>10868.69</v>
          </cell>
          <cell r="AQ41">
            <v>10621.08</v>
          </cell>
          <cell r="AR41">
            <v>10376.83</v>
          </cell>
          <cell r="AS41">
            <v>10137.57</v>
          </cell>
          <cell r="AT41">
            <v>9899.3700000000008</v>
          </cell>
          <cell r="AU41">
            <v>9670.14</v>
          </cell>
          <cell r="AV41">
            <v>9450.84</v>
          </cell>
          <cell r="AW41">
            <v>9240.16</v>
          </cell>
          <cell r="AX41">
            <v>9037</v>
          </cell>
          <cell r="AY41">
            <v>8833.98</v>
          </cell>
          <cell r="AZ41">
            <v>8640.84</v>
          </cell>
          <cell r="BA41">
            <v>8457.83</v>
          </cell>
          <cell r="BB41">
            <v>8285.02</v>
          </cell>
          <cell r="BC41">
            <v>8121.71</v>
          </cell>
        </row>
        <row r="42">
          <cell r="A42" t="str">
            <v>EIPETOT WEO[ALLC]</v>
          </cell>
          <cell r="B42" t="str">
            <v>koe/US$15ppp</v>
          </cell>
          <cell r="C42" t="str">
            <v>EnerBase</v>
          </cell>
          <cell r="D42" t="str">
            <v>EIPETOT WEO[ALLC]_ktep/MUS$15ppaS3</v>
          </cell>
          <cell r="E42">
            <v>130.12</v>
          </cell>
          <cell r="F42">
            <v>139.69</v>
          </cell>
          <cell r="G42">
            <v>135.30000000000001</v>
          </cell>
          <cell r="H42">
            <v>153.68</v>
          </cell>
          <cell r="I42">
            <v>154.75</v>
          </cell>
          <cell r="J42">
            <v>146.65</v>
          </cell>
          <cell r="K42">
            <v>136.77000000000001</v>
          </cell>
          <cell r="L42">
            <v>132.58000000000001</v>
          </cell>
          <cell r="M42">
            <v>131.61000000000001</v>
          </cell>
          <cell r="N42">
            <v>130.13</v>
          </cell>
          <cell r="O42">
            <v>124.28</v>
          </cell>
          <cell r="P42">
            <v>122.05</v>
          </cell>
          <cell r="Q42">
            <v>118.99</v>
          </cell>
          <cell r="R42">
            <v>129.06</v>
          </cell>
          <cell r="S42">
            <v>124.95</v>
          </cell>
          <cell r="T42">
            <v>111.6</v>
          </cell>
          <cell r="U42">
            <v>105.98</v>
          </cell>
          <cell r="V42">
            <v>102.75</v>
          </cell>
          <cell r="W42">
            <v>107.43</v>
          </cell>
          <cell r="X42">
            <v>111.06</v>
          </cell>
          <cell r="Y42">
            <v>108.21</v>
          </cell>
          <cell r="Z42">
            <v>110.35</v>
          </cell>
          <cell r="AA42">
            <v>103.71</v>
          </cell>
          <cell r="AB42">
            <v>93.87</v>
          </cell>
          <cell r="AC42">
            <v>92.14</v>
          </cell>
          <cell r="AD42">
            <v>88.52</v>
          </cell>
          <cell r="AE42">
            <v>85.18</v>
          </cell>
          <cell r="AF42">
            <v>82.31</v>
          </cell>
          <cell r="AG42">
            <v>79.73</v>
          </cell>
          <cell r="AH42">
            <v>76.87</v>
          </cell>
          <cell r="AI42">
            <v>74.239999999999995</v>
          </cell>
          <cell r="AJ42">
            <v>72.03</v>
          </cell>
          <cell r="AK42">
            <v>70.040000000000006</v>
          </cell>
          <cell r="AL42">
            <v>68.209999999999994</v>
          </cell>
          <cell r="AM42">
            <v>66.05</v>
          </cell>
          <cell r="AN42">
            <v>64.42</v>
          </cell>
          <cell r="AO42">
            <v>62.85</v>
          </cell>
          <cell r="AP42">
            <v>61.25</v>
          </cell>
          <cell r="AQ42">
            <v>59.65</v>
          </cell>
          <cell r="AR42">
            <v>58.08</v>
          </cell>
          <cell r="AS42">
            <v>56.48</v>
          </cell>
          <cell r="AT42">
            <v>54.99</v>
          </cell>
          <cell r="AU42">
            <v>53.52</v>
          </cell>
          <cell r="AV42">
            <v>52.05</v>
          </cell>
          <cell r="AW42">
            <v>50.59</v>
          </cell>
          <cell r="AX42">
            <v>49.15</v>
          </cell>
          <cell r="AY42">
            <v>47.82</v>
          </cell>
          <cell r="AZ42">
            <v>46.5</v>
          </cell>
          <cell r="BA42">
            <v>45.18</v>
          </cell>
          <cell r="BB42">
            <v>43.89</v>
          </cell>
          <cell r="BC42">
            <v>42.62</v>
          </cell>
        </row>
        <row r="43">
          <cell r="A43" t="str">
            <v>EIPETOT WEO[ALLC]</v>
          </cell>
          <cell r="B43" t="str">
            <v>koe/US$15ppp</v>
          </cell>
          <cell r="C43" t="str">
            <v>EnerBlue</v>
          </cell>
          <cell r="D43" t="str">
            <v>EIPETOT WEO[ALLC]_ktep/MUS$15ppaS1</v>
          </cell>
          <cell r="E43">
            <v>130.12</v>
          </cell>
          <cell r="F43">
            <v>139.69</v>
          </cell>
          <cell r="G43">
            <v>135.30000000000001</v>
          </cell>
          <cell r="H43">
            <v>153.68</v>
          </cell>
          <cell r="I43">
            <v>154.75</v>
          </cell>
          <cell r="J43">
            <v>146.65</v>
          </cell>
          <cell r="K43">
            <v>136.77000000000001</v>
          </cell>
          <cell r="L43">
            <v>132.58000000000001</v>
          </cell>
          <cell r="M43">
            <v>131.61000000000001</v>
          </cell>
          <cell r="N43">
            <v>130.13</v>
          </cell>
          <cell r="O43">
            <v>124.28</v>
          </cell>
          <cell r="P43">
            <v>122.05</v>
          </cell>
          <cell r="Q43">
            <v>118.99</v>
          </cell>
          <cell r="R43">
            <v>129.06</v>
          </cell>
          <cell r="S43">
            <v>124.95</v>
          </cell>
          <cell r="T43">
            <v>111.6</v>
          </cell>
          <cell r="U43">
            <v>105.98</v>
          </cell>
          <cell r="V43">
            <v>102.75</v>
          </cell>
          <cell r="W43">
            <v>107.43</v>
          </cell>
          <cell r="X43">
            <v>111.06</v>
          </cell>
          <cell r="Y43">
            <v>108.21</v>
          </cell>
          <cell r="Z43">
            <v>110.35</v>
          </cell>
          <cell r="AA43">
            <v>103.71</v>
          </cell>
          <cell r="AB43">
            <v>93.87</v>
          </cell>
          <cell r="AC43">
            <v>92.1</v>
          </cell>
          <cell r="AD43">
            <v>88.15</v>
          </cell>
          <cell r="AE43">
            <v>84.46</v>
          </cell>
          <cell r="AF43">
            <v>81.14</v>
          </cell>
          <cell r="AG43">
            <v>78.02</v>
          </cell>
          <cell r="AH43">
            <v>74.59</v>
          </cell>
          <cell r="AI43">
            <v>71.239999999999995</v>
          </cell>
          <cell r="AJ43">
            <v>68.28</v>
          </cell>
          <cell r="AK43">
            <v>65.55</v>
          </cell>
          <cell r="AL43">
            <v>63.04</v>
          </cell>
          <cell r="AM43">
            <v>60.23</v>
          </cell>
          <cell r="AN43">
            <v>58.02</v>
          </cell>
          <cell r="AO43">
            <v>55.95</v>
          </cell>
          <cell r="AP43">
            <v>53.9</v>
          </cell>
          <cell r="AQ43">
            <v>51.91</v>
          </cell>
          <cell r="AR43">
            <v>50</v>
          </cell>
          <cell r="AS43">
            <v>48.12</v>
          </cell>
          <cell r="AT43">
            <v>46.32</v>
          </cell>
          <cell r="AU43">
            <v>44.52</v>
          </cell>
          <cell r="AV43">
            <v>42.79</v>
          </cell>
          <cell r="AW43">
            <v>41.03</v>
          </cell>
          <cell r="AX43">
            <v>39.24</v>
          </cell>
          <cell r="AY43">
            <v>37.57</v>
          </cell>
          <cell r="AZ43">
            <v>35.950000000000003</v>
          </cell>
          <cell r="BA43">
            <v>34.369999999999997</v>
          </cell>
          <cell r="BB43">
            <v>32.85</v>
          </cell>
          <cell r="BC43">
            <v>31.37</v>
          </cell>
        </row>
        <row r="44">
          <cell r="A44" t="str">
            <v>EIPETOT WEO[ALLC]</v>
          </cell>
          <cell r="B44" t="str">
            <v>koe/US$15ppp</v>
          </cell>
          <cell r="C44" t="str">
            <v>EnerGreen</v>
          </cell>
          <cell r="D44" t="str">
            <v>EIPETOT WEO[ALLC]_ktep/MUS$15ppaS2</v>
          </cell>
          <cell r="E44">
            <v>130.12</v>
          </cell>
          <cell r="F44">
            <v>139.69</v>
          </cell>
          <cell r="G44">
            <v>135.30000000000001</v>
          </cell>
          <cell r="H44">
            <v>153.68</v>
          </cell>
          <cell r="I44">
            <v>154.75</v>
          </cell>
          <cell r="J44">
            <v>146.65</v>
          </cell>
          <cell r="K44">
            <v>136.77000000000001</v>
          </cell>
          <cell r="L44">
            <v>132.58000000000001</v>
          </cell>
          <cell r="M44">
            <v>131.61000000000001</v>
          </cell>
          <cell r="N44">
            <v>130.13</v>
          </cell>
          <cell r="O44">
            <v>124.28</v>
          </cell>
          <cell r="P44">
            <v>122.05</v>
          </cell>
          <cell r="Q44">
            <v>118.99</v>
          </cell>
          <cell r="R44">
            <v>129.06</v>
          </cell>
          <cell r="S44">
            <v>124.95</v>
          </cell>
          <cell r="T44">
            <v>111.6</v>
          </cell>
          <cell r="U44">
            <v>105.98</v>
          </cell>
          <cell r="V44">
            <v>102.75</v>
          </cell>
          <cell r="W44">
            <v>107.43</v>
          </cell>
          <cell r="X44">
            <v>111.06</v>
          </cell>
          <cell r="Y44">
            <v>108.21</v>
          </cell>
          <cell r="Z44">
            <v>110.35</v>
          </cell>
          <cell r="AA44">
            <v>103.71</v>
          </cell>
          <cell r="AB44">
            <v>93.87</v>
          </cell>
          <cell r="AC44">
            <v>91.83</v>
          </cell>
          <cell r="AD44">
            <v>87.36</v>
          </cell>
          <cell r="AE44">
            <v>83.07</v>
          </cell>
          <cell r="AF44">
            <v>79.2</v>
          </cell>
          <cell r="AG44">
            <v>75.37</v>
          </cell>
          <cell r="AH44">
            <v>71.22</v>
          </cell>
          <cell r="AI44">
            <v>67.260000000000005</v>
          </cell>
          <cell r="AJ44">
            <v>63.7</v>
          </cell>
          <cell r="AK44">
            <v>60.4</v>
          </cell>
          <cell r="AL44">
            <v>57.4</v>
          </cell>
          <cell r="AM44">
            <v>54.2</v>
          </cell>
          <cell r="AN44">
            <v>51.75</v>
          </cell>
          <cell r="AO44">
            <v>49.53</v>
          </cell>
          <cell r="AP44">
            <v>47.41</v>
          </cell>
          <cell r="AQ44">
            <v>45.42</v>
          </cell>
          <cell r="AR44">
            <v>43.51</v>
          </cell>
          <cell r="AS44">
            <v>41.68</v>
          </cell>
          <cell r="AT44">
            <v>39.979999999999997</v>
          </cell>
          <cell r="AU44">
            <v>38.39</v>
          </cell>
          <cell r="AV44">
            <v>36.96</v>
          </cell>
          <cell r="AW44">
            <v>35.56</v>
          </cell>
          <cell r="AX44">
            <v>33.99</v>
          </cell>
          <cell r="AY44">
            <v>32.46</v>
          </cell>
          <cell r="AZ44">
            <v>30.93</v>
          </cell>
          <cell r="BA44">
            <v>29.41</v>
          </cell>
          <cell r="BB44">
            <v>27.91</v>
          </cell>
          <cell r="BC44">
            <v>26.44</v>
          </cell>
        </row>
        <row r="45">
          <cell r="A45" t="str">
            <v>SHPEREN[ALLC]</v>
          </cell>
          <cell r="B45" t="str">
            <v>%</v>
          </cell>
          <cell r="C45" t="str">
            <v>EnerBase</v>
          </cell>
          <cell r="D45" t="str">
            <v>SHPEREN[ALLC]_%S3</v>
          </cell>
          <cell r="E45">
            <v>3.11</v>
          </cell>
          <cell r="F45">
            <v>3.36</v>
          </cell>
          <cell r="G45">
            <v>3.1</v>
          </cell>
          <cell r="H45">
            <v>2.58</v>
          </cell>
          <cell r="I45">
            <v>2.41</v>
          </cell>
          <cell r="J45">
            <v>2.5</v>
          </cell>
          <cell r="K45">
            <v>2.46</v>
          </cell>
          <cell r="L45">
            <v>2.5299999999999998</v>
          </cell>
          <cell r="M45">
            <v>2.42</v>
          </cell>
          <cell r="N45">
            <v>2.33</v>
          </cell>
          <cell r="O45">
            <v>2.12</v>
          </cell>
          <cell r="P45">
            <v>2.36</v>
          </cell>
          <cell r="Q45">
            <v>2.48</v>
          </cell>
          <cell r="R45">
            <v>2.83</v>
          </cell>
          <cell r="S45">
            <v>2.84</v>
          </cell>
          <cell r="T45">
            <v>3.48</v>
          </cell>
          <cell r="U45">
            <v>3.96</v>
          </cell>
          <cell r="V45">
            <v>4.75</v>
          </cell>
          <cell r="W45">
            <v>4.93</v>
          </cell>
          <cell r="X45">
            <v>5.54</v>
          </cell>
          <cell r="Y45">
            <v>6.07</v>
          </cell>
          <cell r="Z45">
            <v>6.2</v>
          </cell>
          <cell r="AA45">
            <v>6.27</v>
          </cell>
          <cell r="AB45">
            <v>6.94</v>
          </cell>
          <cell r="AC45">
            <v>9.08</v>
          </cell>
          <cell r="AD45">
            <v>10.25</v>
          </cell>
          <cell r="AE45">
            <v>11.41</v>
          </cell>
          <cell r="AF45">
            <v>12.34</v>
          </cell>
          <cell r="AG45">
            <v>13.14</v>
          </cell>
          <cell r="AH45">
            <v>13.85</v>
          </cell>
          <cell r="AI45">
            <v>14.45</v>
          </cell>
          <cell r="AJ45">
            <v>14.92</v>
          </cell>
          <cell r="AK45">
            <v>15.3</v>
          </cell>
          <cell r="AL45">
            <v>15.62</v>
          </cell>
          <cell r="AM45">
            <v>15.85</v>
          </cell>
          <cell r="AN45">
            <v>16.14</v>
          </cell>
          <cell r="AO45">
            <v>16.36</v>
          </cell>
          <cell r="AP45">
            <v>16.559999999999999</v>
          </cell>
          <cell r="AQ45">
            <v>16.760000000000002</v>
          </cell>
          <cell r="AR45">
            <v>16.940000000000001</v>
          </cell>
          <cell r="AS45">
            <v>17.12</v>
          </cell>
          <cell r="AT45">
            <v>17.3</v>
          </cell>
          <cell r="AU45">
            <v>17.46</v>
          </cell>
          <cell r="AV45">
            <v>17.62</v>
          </cell>
          <cell r="AW45">
            <v>17.77</v>
          </cell>
          <cell r="AX45">
            <v>17.920000000000002</v>
          </cell>
          <cell r="AY45">
            <v>18.059999999999999</v>
          </cell>
          <cell r="AZ45">
            <v>18.21</v>
          </cell>
          <cell r="BA45">
            <v>18.41</v>
          </cell>
          <cell r="BB45">
            <v>18.61</v>
          </cell>
          <cell r="BC45">
            <v>18.829999999999998</v>
          </cell>
        </row>
        <row r="46">
          <cell r="A46" t="str">
            <v>SHPEREN[ALLC]</v>
          </cell>
          <cell r="B46" t="str">
            <v>%</v>
          </cell>
          <cell r="C46" t="str">
            <v>EnerBlue</v>
          </cell>
          <cell r="D46" t="str">
            <v>SHPEREN[ALLC]_%S1</v>
          </cell>
          <cell r="E46">
            <v>3.11</v>
          </cell>
          <cell r="F46">
            <v>3.36</v>
          </cell>
          <cell r="G46">
            <v>3.1</v>
          </cell>
          <cell r="H46">
            <v>2.58</v>
          </cell>
          <cell r="I46">
            <v>2.41</v>
          </cell>
          <cell r="J46">
            <v>2.5</v>
          </cell>
          <cell r="K46">
            <v>2.46</v>
          </cell>
          <cell r="L46">
            <v>2.5299999999999998</v>
          </cell>
          <cell r="M46">
            <v>2.42</v>
          </cell>
          <cell r="N46">
            <v>2.33</v>
          </cell>
          <cell r="O46">
            <v>2.12</v>
          </cell>
          <cell r="P46">
            <v>2.36</v>
          </cell>
          <cell r="Q46">
            <v>2.48</v>
          </cell>
          <cell r="R46">
            <v>2.83</v>
          </cell>
          <cell r="S46">
            <v>2.84</v>
          </cell>
          <cell r="T46">
            <v>3.48</v>
          </cell>
          <cell r="U46">
            <v>3.96</v>
          </cell>
          <cell r="V46">
            <v>4.75</v>
          </cell>
          <cell r="W46">
            <v>4.93</v>
          </cell>
          <cell r="X46">
            <v>5.54</v>
          </cell>
          <cell r="Y46">
            <v>6.07</v>
          </cell>
          <cell r="Z46">
            <v>6.2</v>
          </cell>
          <cell r="AA46">
            <v>6.27</v>
          </cell>
          <cell r="AB46">
            <v>6.94</v>
          </cell>
          <cell r="AC46">
            <v>8.9600000000000009</v>
          </cell>
          <cell r="AD46">
            <v>10.050000000000001</v>
          </cell>
          <cell r="AE46">
            <v>11.22</v>
          </cell>
          <cell r="AF46">
            <v>12.26</v>
          </cell>
          <cell r="AG46">
            <v>13.17</v>
          </cell>
          <cell r="AH46">
            <v>14.11</v>
          </cell>
          <cell r="AI46">
            <v>15.16</v>
          </cell>
          <cell r="AJ46">
            <v>16.16</v>
          </cell>
          <cell r="AK46">
            <v>17.12</v>
          </cell>
          <cell r="AL46">
            <v>18.05</v>
          </cell>
          <cell r="AM46">
            <v>18.96</v>
          </cell>
          <cell r="AN46">
            <v>19.89</v>
          </cell>
          <cell r="AO46">
            <v>20.76</v>
          </cell>
          <cell r="AP46">
            <v>21.63</v>
          </cell>
          <cell r="AQ46">
            <v>22.55</v>
          </cell>
          <cell r="AR46">
            <v>23.57</v>
          </cell>
          <cell r="AS46">
            <v>24.62</v>
          </cell>
          <cell r="AT46">
            <v>25.75</v>
          </cell>
          <cell r="AU46">
            <v>27</v>
          </cell>
          <cell r="AV46">
            <v>28.24</v>
          </cell>
          <cell r="AW46">
            <v>29.69</v>
          </cell>
          <cell r="AX46">
            <v>31.36</v>
          </cell>
          <cell r="AY46">
            <v>33.090000000000003</v>
          </cell>
          <cell r="AZ46">
            <v>34.840000000000003</v>
          </cell>
          <cell r="BA46">
            <v>36.75</v>
          </cell>
          <cell r="BB46">
            <v>38.68</v>
          </cell>
          <cell r="BC46">
            <v>40.729999999999997</v>
          </cell>
        </row>
        <row r="47">
          <cell r="A47" t="str">
            <v>SHPEREN[ALLC]</v>
          </cell>
          <cell r="B47" t="str">
            <v>%</v>
          </cell>
          <cell r="C47" t="str">
            <v>EnerGreen</v>
          </cell>
          <cell r="D47" t="str">
            <v>SHPEREN[ALLC]_%S2</v>
          </cell>
          <cell r="E47">
            <v>3.11</v>
          </cell>
          <cell r="F47">
            <v>3.36</v>
          </cell>
          <cell r="G47">
            <v>3.1</v>
          </cell>
          <cell r="H47">
            <v>2.58</v>
          </cell>
          <cell r="I47">
            <v>2.41</v>
          </cell>
          <cell r="J47">
            <v>2.5</v>
          </cell>
          <cell r="K47">
            <v>2.46</v>
          </cell>
          <cell r="L47">
            <v>2.5299999999999998</v>
          </cell>
          <cell r="M47">
            <v>2.42</v>
          </cell>
          <cell r="N47">
            <v>2.33</v>
          </cell>
          <cell r="O47">
            <v>2.12</v>
          </cell>
          <cell r="P47">
            <v>2.36</v>
          </cell>
          <cell r="Q47">
            <v>2.48</v>
          </cell>
          <cell r="R47">
            <v>2.83</v>
          </cell>
          <cell r="S47">
            <v>2.84</v>
          </cell>
          <cell r="T47">
            <v>3.48</v>
          </cell>
          <cell r="U47">
            <v>3.96</v>
          </cell>
          <cell r="V47">
            <v>4.75</v>
          </cell>
          <cell r="W47">
            <v>4.93</v>
          </cell>
          <cell r="X47">
            <v>5.54</v>
          </cell>
          <cell r="Y47">
            <v>6.07</v>
          </cell>
          <cell r="Z47">
            <v>6.2</v>
          </cell>
          <cell r="AA47">
            <v>6.27</v>
          </cell>
          <cell r="AB47">
            <v>6.94</v>
          </cell>
          <cell r="AC47">
            <v>8.8800000000000008</v>
          </cell>
          <cell r="AD47">
            <v>9.9600000000000009</v>
          </cell>
          <cell r="AE47">
            <v>11.31</v>
          </cell>
          <cell r="AF47">
            <v>12.89</v>
          </cell>
          <cell r="AG47">
            <v>14.83</v>
          </cell>
          <cell r="AH47">
            <v>16.5</v>
          </cell>
          <cell r="AI47">
            <v>18.09</v>
          </cell>
          <cell r="AJ47">
            <v>19.809999999999999</v>
          </cell>
          <cell r="AK47">
            <v>21.89</v>
          </cell>
          <cell r="AL47">
            <v>23.93</v>
          </cell>
          <cell r="AM47">
            <v>26.07</v>
          </cell>
          <cell r="AN47">
            <v>28.1</v>
          </cell>
          <cell r="AO47">
            <v>30.17</v>
          </cell>
          <cell r="AP47">
            <v>32.590000000000003</v>
          </cell>
          <cell r="AQ47">
            <v>35.369999999999997</v>
          </cell>
          <cell r="AR47">
            <v>37.93</v>
          </cell>
          <cell r="AS47">
            <v>39.979999999999997</v>
          </cell>
          <cell r="AT47">
            <v>42.05</v>
          </cell>
          <cell r="AU47">
            <v>44.12</v>
          </cell>
          <cell r="AV47">
            <v>45.9</v>
          </cell>
          <cell r="AW47">
            <v>47.36</v>
          </cell>
          <cell r="AX47">
            <v>49.56</v>
          </cell>
          <cell r="AY47">
            <v>51.96</v>
          </cell>
          <cell r="AZ47">
            <v>54.6</v>
          </cell>
          <cell r="BA47">
            <v>57.5</v>
          </cell>
          <cell r="BB47">
            <v>60.67</v>
          </cell>
          <cell r="BC47">
            <v>64.16</v>
          </cell>
        </row>
        <row r="48">
          <cell r="A48" t="str">
            <v>SHFCREN[ALLC]</v>
          </cell>
          <cell r="B48" t="str">
            <v>%</v>
          </cell>
          <cell r="C48" t="str">
            <v>EnerBase</v>
          </cell>
          <cell r="D48" t="str">
            <v>SHFCREN[ALLC]_%S3</v>
          </cell>
          <cell r="E48">
            <v>5.27</v>
          </cell>
          <cell r="F48">
            <v>5.87</v>
          </cell>
          <cell r="G48">
            <v>5.29</v>
          </cell>
          <cell r="H48">
            <v>5.0599999999999996</v>
          </cell>
          <cell r="I48">
            <v>4.4000000000000004</v>
          </cell>
          <cell r="J48">
            <v>4.54</v>
          </cell>
          <cell r="K48">
            <v>3.94</v>
          </cell>
          <cell r="L48">
            <v>4.28</v>
          </cell>
          <cell r="M48">
            <v>4.2</v>
          </cell>
          <cell r="N48">
            <v>3.48</v>
          </cell>
          <cell r="O48">
            <v>3.3</v>
          </cell>
          <cell r="P48">
            <v>3.55</v>
          </cell>
          <cell r="Q48">
            <v>3.79</v>
          </cell>
          <cell r="R48">
            <v>3.9</v>
          </cell>
          <cell r="S48">
            <v>4.22</v>
          </cell>
          <cell r="T48">
            <v>4.55</v>
          </cell>
          <cell r="U48">
            <v>5.47</v>
          </cell>
          <cell r="V48">
            <v>6.17</v>
          </cell>
          <cell r="W48">
            <v>6.24</v>
          </cell>
          <cell r="X48">
            <v>6.39</v>
          </cell>
          <cell r="Y48">
            <v>7.94</v>
          </cell>
          <cell r="Z48">
            <v>8.33</v>
          </cell>
          <cell r="AA48">
            <v>8.14</v>
          </cell>
          <cell r="AB48">
            <v>8.65</v>
          </cell>
          <cell r="AC48">
            <v>10.74</v>
          </cell>
          <cell r="AD48">
            <v>12.41</v>
          </cell>
          <cell r="AE48">
            <v>13.94</v>
          </cell>
          <cell r="AF48">
            <v>15.33</v>
          </cell>
          <cell r="AG48">
            <v>16.5</v>
          </cell>
          <cell r="AH48">
            <v>17.649999999999999</v>
          </cell>
          <cell r="AI48">
            <v>18.690000000000001</v>
          </cell>
          <cell r="AJ48">
            <v>19.54</v>
          </cell>
          <cell r="AK48">
            <v>20.27</v>
          </cell>
          <cell r="AL48">
            <v>20.92</v>
          </cell>
          <cell r="AM48">
            <v>21.51</v>
          </cell>
          <cell r="AN48">
            <v>22.04</v>
          </cell>
          <cell r="AO48">
            <v>22.52</v>
          </cell>
          <cell r="AP48">
            <v>22.99</v>
          </cell>
          <cell r="AQ48">
            <v>23.44</v>
          </cell>
          <cell r="AR48">
            <v>23.83</v>
          </cell>
          <cell r="AS48">
            <v>24.2</v>
          </cell>
          <cell r="AT48">
            <v>24.57</v>
          </cell>
          <cell r="AU48">
            <v>24.95</v>
          </cell>
          <cell r="AV48">
            <v>25.31</v>
          </cell>
          <cell r="AW48">
            <v>25.65</v>
          </cell>
          <cell r="AX48">
            <v>25.98</v>
          </cell>
          <cell r="AY48">
            <v>26.29</v>
          </cell>
          <cell r="AZ48">
            <v>26.61</v>
          </cell>
          <cell r="BA48">
            <v>27</v>
          </cell>
          <cell r="BB48">
            <v>27.34</v>
          </cell>
          <cell r="BC48">
            <v>27.72</v>
          </cell>
        </row>
        <row r="49">
          <cell r="A49" t="str">
            <v>SHFCREN[ALLC]</v>
          </cell>
          <cell r="B49" t="str">
            <v>%</v>
          </cell>
          <cell r="C49" t="str">
            <v>EnerBlue</v>
          </cell>
          <cell r="D49" t="str">
            <v>SHFCREN[ALLC]_%S1</v>
          </cell>
          <cell r="E49">
            <v>5.27</v>
          </cell>
          <cell r="F49">
            <v>5.87</v>
          </cell>
          <cell r="G49">
            <v>5.29</v>
          </cell>
          <cell r="H49">
            <v>5.0599999999999996</v>
          </cell>
          <cell r="I49">
            <v>4.4000000000000004</v>
          </cell>
          <cell r="J49">
            <v>4.54</v>
          </cell>
          <cell r="K49">
            <v>3.94</v>
          </cell>
          <cell r="L49">
            <v>4.28</v>
          </cell>
          <cell r="M49">
            <v>4.2</v>
          </cell>
          <cell r="N49">
            <v>3.48</v>
          </cell>
          <cell r="O49">
            <v>3.3</v>
          </cell>
          <cell r="P49">
            <v>3.55</v>
          </cell>
          <cell r="Q49">
            <v>3.79</v>
          </cell>
          <cell r="R49">
            <v>3.9</v>
          </cell>
          <cell r="S49">
            <v>4.22</v>
          </cell>
          <cell r="T49">
            <v>4.55</v>
          </cell>
          <cell r="U49">
            <v>5.47</v>
          </cell>
          <cell r="V49">
            <v>6.17</v>
          </cell>
          <cell r="W49">
            <v>6.24</v>
          </cell>
          <cell r="X49">
            <v>6.39</v>
          </cell>
          <cell r="Y49">
            <v>7.94</v>
          </cell>
          <cell r="Z49">
            <v>8.33</v>
          </cell>
          <cell r="AA49">
            <v>8.14</v>
          </cell>
          <cell r="AB49">
            <v>8.65</v>
          </cell>
          <cell r="AC49">
            <v>10.55</v>
          </cell>
          <cell r="AD49">
            <v>12.07</v>
          </cell>
          <cell r="AE49">
            <v>13.56</v>
          </cell>
          <cell r="AF49">
            <v>15.05</v>
          </cell>
          <cell r="AG49">
            <v>16.399999999999999</v>
          </cell>
          <cell r="AH49">
            <v>17.84</v>
          </cell>
          <cell r="AI49">
            <v>19.48</v>
          </cell>
          <cell r="AJ49">
            <v>21.04</v>
          </cell>
          <cell r="AK49">
            <v>22.54</v>
          </cell>
          <cell r="AL49">
            <v>24.01</v>
          </cell>
          <cell r="AM49">
            <v>25.47</v>
          </cell>
          <cell r="AN49">
            <v>26.86</v>
          </cell>
          <cell r="AO49">
            <v>28.24</v>
          </cell>
          <cell r="AP49">
            <v>29.61</v>
          </cell>
          <cell r="AQ49">
            <v>31.01</v>
          </cell>
          <cell r="AR49">
            <v>32.409999999999997</v>
          </cell>
          <cell r="AS49">
            <v>33.799999999999997</v>
          </cell>
          <cell r="AT49">
            <v>35.22</v>
          </cell>
          <cell r="AU49">
            <v>36.700000000000003</v>
          </cell>
          <cell r="AV49">
            <v>38.17</v>
          </cell>
          <cell r="AW49">
            <v>39.85</v>
          </cell>
          <cell r="AX49">
            <v>41.74</v>
          </cell>
          <cell r="AY49">
            <v>43.65</v>
          </cell>
          <cell r="AZ49">
            <v>45.55</v>
          </cell>
          <cell r="BA49">
            <v>47.55</v>
          </cell>
          <cell r="BB49">
            <v>49.51</v>
          </cell>
          <cell r="BC49">
            <v>51.53</v>
          </cell>
        </row>
        <row r="50">
          <cell r="A50" t="str">
            <v>SHFCREN[ALLC]</v>
          </cell>
          <cell r="B50" t="str">
            <v>%</v>
          </cell>
          <cell r="C50" t="str">
            <v>EnerGreen</v>
          </cell>
          <cell r="D50" t="str">
            <v>SHFCREN[ALLC]_%S2</v>
          </cell>
          <cell r="E50">
            <v>5.27</v>
          </cell>
          <cell r="F50">
            <v>5.87</v>
          </cell>
          <cell r="G50">
            <v>5.29</v>
          </cell>
          <cell r="H50">
            <v>5.0599999999999996</v>
          </cell>
          <cell r="I50">
            <v>4.4000000000000004</v>
          </cell>
          <cell r="J50">
            <v>4.54</v>
          </cell>
          <cell r="K50">
            <v>3.94</v>
          </cell>
          <cell r="L50">
            <v>4.28</v>
          </cell>
          <cell r="M50">
            <v>4.2</v>
          </cell>
          <cell r="N50">
            <v>3.48</v>
          </cell>
          <cell r="O50">
            <v>3.3</v>
          </cell>
          <cell r="P50">
            <v>3.55</v>
          </cell>
          <cell r="Q50">
            <v>3.79</v>
          </cell>
          <cell r="R50">
            <v>3.9</v>
          </cell>
          <cell r="S50">
            <v>4.22</v>
          </cell>
          <cell r="T50">
            <v>4.55</v>
          </cell>
          <cell r="U50">
            <v>5.47</v>
          </cell>
          <cell r="V50">
            <v>6.17</v>
          </cell>
          <cell r="W50">
            <v>6.24</v>
          </cell>
          <cell r="X50">
            <v>6.39</v>
          </cell>
          <cell r="Y50">
            <v>7.94</v>
          </cell>
          <cell r="Z50">
            <v>8.33</v>
          </cell>
          <cell r="AA50">
            <v>8.14</v>
          </cell>
          <cell r="AB50">
            <v>8.65</v>
          </cell>
          <cell r="AC50">
            <v>10.5</v>
          </cell>
          <cell r="AD50">
            <v>12.11</v>
          </cell>
          <cell r="AE50">
            <v>13.88</v>
          </cell>
          <cell r="AF50">
            <v>15.97</v>
          </cell>
          <cell r="AG50">
            <v>18.25</v>
          </cell>
          <cell r="AH50">
            <v>20.51</v>
          </cell>
          <cell r="AI50">
            <v>22.82</v>
          </cell>
          <cell r="AJ50">
            <v>25.18</v>
          </cell>
          <cell r="AK50">
            <v>27.7</v>
          </cell>
          <cell r="AL50">
            <v>30.17</v>
          </cell>
          <cell r="AM50">
            <v>32.65</v>
          </cell>
          <cell r="AN50">
            <v>34.93</v>
          </cell>
          <cell r="AO50">
            <v>37.22</v>
          </cell>
          <cell r="AP50">
            <v>39.659999999999997</v>
          </cell>
          <cell r="AQ50">
            <v>42.24</v>
          </cell>
          <cell r="AR50">
            <v>44.65</v>
          </cell>
          <cell r="AS50">
            <v>46.7</v>
          </cell>
          <cell r="AT50">
            <v>48.69</v>
          </cell>
          <cell r="AU50">
            <v>50.62</v>
          </cell>
          <cell r="AV50">
            <v>52.24</v>
          </cell>
          <cell r="AW50">
            <v>53.73</v>
          </cell>
          <cell r="AX50">
            <v>55.82</v>
          </cell>
          <cell r="AY50">
            <v>58.05</v>
          </cell>
          <cell r="AZ50">
            <v>60.44</v>
          </cell>
          <cell r="BA50">
            <v>62.96</v>
          </cell>
          <cell r="BB50">
            <v>65.61</v>
          </cell>
          <cell r="BC50">
            <v>68.38</v>
          </cell>
        </row>
        <row r="51">
          <cell r="A51" t="str">
            <v>SHFCFUEL[ALLC,ELE]</v>
          </cell>
          <cell r="B51" t="str">
            <v>%</v>
          </cell>
          <cell r="C51" t="str">
            <v>EnerBase</v>
          </cell>
          <cell r="D51" t="str">
            <v>SHFCFUEL[ALLC,ELE]_%S3</v>
          </cell>
          <cell r="E51">
            <v>17.46</v>
          </cell>
          <cell r="F51">
            <v>17.11</v>
          </cell>
          <cell r="G51">
            <v>16.72</v>
          </cell>
          <cell r="H51">
            <v>16.809999999999999</v>
          </cell>
          <cell r="I51">
            <v>15.93</v>
          </cell>
          <cell r="J51">
            <v>16.75</v>
          </cell>
          <cell r="K51">
            <v>16.45</v>
          </cell>
          <cell r="L51">
            <v>17.100000000000001</v>
          </cell>
          <cell r="M51">
            <v>18.850000000000001</v>
          </cell>
          <cell r="N51">
            <v>20.010000000000002</v>
          </cell>
          <cell r="O51">
            <v>22.45</v>
          </cell>
          <cell r="P51">
            <v>21.11</v>
          </cell>
          <cell r="Q51">
            <v>21.58</v>
          </cell>
          <cell r="R51">
            <v>21.5</v>
          </cell>
          <cell r="S51">
            <v>21.89</v>
          </cell>
          <cell r="T51">
            <v>22.71</v>
          </cell>
          <cell r="U51">
            <v>22.91</v>
          </cell>
          <cell r="V51">
            <v>21.52</v>
          </cell>
          <cell r="W51">
            <v>21.88</v>
          </cell>
          <cell r="X51">
            <v>21.17</v>
          </cell>
          <cell r="Y51">
            <v>23.17</v>
          </cell>
          <cell r="Z51">
            <v>23.6</v>
          </cell>
          <cell r="AA51">
            <v>22.99</v>
          </cell>
          <cell r="AB51">
            <v>23.45</v>
          </cell>
          <cell r="AC51">
            <v>24.02</v>
          </cell>
          <cell r="AD51">
            <v>24.57</v>
          </cell>
          <cell r="AE51">
            <v>25.44</v>
          </cell>
          <cell r="AF51">
            <v>26.24</v>
          </cell>
          <cell r="AG51">
            <v>27.1</v>
          </cell>
          <cell r="AH51">
            <v>27.93</v>
          </cell>
          <cell r="AI51">
            <v>28.69</v>
          </cell>
          <cell r="AJ51">
            <v>29.36</v>
          </cell>
          <cell r="AK51">
            <v>29.99</v>
          </cell>
          <cell r="AL51">
            <v>30.67</v>
          </cell>
          <cell r="AM51">
            <v>31.38</v>
          </cell>
          <cell r="AN51">
            <v>32.07</v>
          </cell>
          <cell r="AO51">
            <v>32.74</v>
          </cell>
          <cell r="AP51">
            <v>33.36</v>
          </cell>
          <cell r="AQ51">
            <v>33.94</v>
          </cell>
          <cell r="AR51">
            <v>34.49</v>
          </cell>
          <cell r="AS51">
            <v>35.01</v>
          </cell>
          <cell r="AT51">
            <v>35.479999999999997</v>
          </cell>
          <cell r="AU51">
            <v>35.92</v>
          </cell>
          <cell r="AV51">
            <v>36.340000000000003</v>
          </cell>
          <cell r="AW51">
            <v>36.74</v>
          </cell>
          <cell r="AX51">
            <v>37.11</v>
          </cell>
          <cell r="AY51">
            <v>37.450000000000003</v>
          </cell>
          <cell r="AZ51">
            <v>37.78</v>
          </cell>
          <cell r="BA51">
            <v>38.1</v>
          </cell>
          <cell r="BB51">
            <v>38.409999999999997</v>
          </cell>
          <cell r="BC51">
            <v>38.72</v>
          </cell>
        </row>
        <row r="52">
          <cell r="A52" t="str">
            <v>SHFCFUEL[ALLC,ELE]</v>
          </cell>
          <cell r="B52" t="str">
            <v>%</v>
          </cell>
          <cell r="C52" t="str">
            <v>EnerBlue</v>
          </cell>
          <cell r="D52" t="str">
            <v>SHFCFUEL[ALLC,ELE]_%S1</v>
          </cell>
          <cell r="E52">
            <v>17.46</v>
          </cell>
          <cell r="F52">
            <v>17.11</v>
          </cell>
          <cell r="G52">
            <v>16.72</v>
          </cell>
          <cell r="H52">
            <v>16.809999999999999</v>
          </cell>
          <cell r="I52">
            <v>15.93</v>
          </cell>
          <cell r="J52">
            <v>16.75</v>
          </cell>
          <cell r="K52">
            <v>16.45</v>
          </cell>
          <cell r="L52">
            <v>17.100000000000001</v>
          </cell>
          <cell r="M52">
            <v>18.850000000000001</v>
          </cell>
          <cell r="N52">
            <v>20.010000000000002</v>
          </cell>
          <cell r="O52">
            <v>22.45</v>
          </cell>
          <cell r="P52">
            <v>21.11</v>
          </cell>
          <cell r="Q52">
            <v>21.58</v>
          </cell>
          <cell r="R52">
            <v>21.5</v>
          </cell>
          <cell r="S52">
            <v>21.89</v>
          </cell>
          <cell r="T52">
            <v>22.71</v>
          </cell>
          <cell r="U52">
            <v>22.91</v>
          </cell>
          <cell r="V52">
            <v>21.52</v>
          </cell>
          <cell r="W52">
            <v>21.88</v>
          </cell>
          <cell r="X52">
            <v>21.17</v>
          </cell>
          <cell r="Y52">
            <v>23.17</v>
          </cell>
          <cell r="Z52">
            <v>23.6</v>
          </cell>
          <cell r="AA52">
            <v>22.99</v>
          </cell>
          <cell r="AB52">
            <v>23.45</v>
          </cell>
          <cell r="AC52">
            <v>24.05</v>
          </cell>
          <cell r="AD52">
            <v>24.7</v>
          </cell>
          <cell r="AE52">
            <v>25.67</v>
          </cell>
          <cell r="AF52">
            <v>26.54</v>
          </cell>
          <cell r="AG52">
            <v>27.49</v>
          </cell>
          <cell r="AH52">
            <v>28.38</v>
          </cell>
          <cell r="AI52">
            <v>29.22</v>
          </cell>
          <cell r="AJ52">
            <v>29.96</v>
          </cell>
          <cell r="AK52">
            <v>30.67</v>
          </cell>
          <cell r="AL52">
            <v>31.42</v>
          </cell>
          <cell r="AM52">
            <v>32.21</v>
          </cell>
          <cell r="AN52">
            <v>32.979999999999997</v>
          </cell>
          <cell r="AO52">
            <v>33.729999999999997</v>
          </cell>
          <cell r="AP52">
            <v>34.43</v>
          </cell>
          <cell r="AQ52">
            <v>35.119999999999997</v>
          </cell>
          <cell r="AR52">
            <v>35.770000000000003</v>
          </cell>
          <cell r="AS52">
            <v>36.409999999999997</v>
          </cell>
          <cell r="AT52">
            <v>37.020000000000003</v>
          </cell>
          <cell r="AU52">
            <v>37.61</v>
          </cell>
          <cell r="AV52">
            <v>38.19</v>
          </cell>
          <cell r="AW52">
            <v>38.76</v>
          </cell>
          <cell r="AX52">
            <v>39.33</v>
          </cell>
          <cell r="AY52">
            <v>39.869999999999997</v>
          </cell>
          <cell r="AZ52">
            <v>40.409999999999997</v>
          </cell>
          <cell r="BA52">
            <v>40.96</v>
          </cell>
          <cell r="BB52">
            <v>41.51</v>
          </cell>
          <cell r="BC52">
            <v>42.07</v>
          </cell>
        </row>
        <row r="53">
          <cell r="A53" t="str">
            <v>SHFCFUEL[ALLC,ELE]</v>
          </cell>
          <cell r="B53" t="str">
            <v>%</v>
          </cell>
          <cell r="C53" t="str">
            <v>EnerGreen</v>
          </cell>
          <cell r="D53" t="str">
            <v>SHFCFUEL[ALLC,ELE]_%S2</v>
          </cell>
          <cell r="E53">
            <v>17.46</v>
          </cell>
          <cell r="F53">
            <v>17.11</v>
          </cell>
          <cell r="G53">
            <v>16.72</v>
          </cell>
          <cell r="H53">
            <v>16.809999999999999</v>
          </cell>
          <cell r="I53">
            <v>15.93</v>
          </cell>
          <cell r="J53">
            <v>16.75</v>
          </cell>
          <cell r="K53">
            <v>16.45</v>
          </cell>
          <cell r="L53">
            <v>17.100000000000001</v>
          </cell>
          <cell r="M53">
            <v>18.850000000000001</v>
          </cell>
          <cell r="N53">
            <v>20.010000000000002</v>
          </cell>
          <cell r="O53">
            <v>22.45</v>
          </cell>
          <cell r="P53">
            <v>21.11</v>
          </cell>
          <cell r="Q53">
            <v>21.58</v>
          </cell>
          <cell r="R53">
            <v>21.5</v>
          </cell>
          <cell r="S53">
            <v>21.89</v>
          </cell>
          <cell r="T53">
            <v>22.71</v>
          </cell>
          <cell r="U53">
            <v>22.91</v>
          </cell>
          <cell r="V53">
            <v>21.52</v>
          </cell>
          <cell r="W53">
            <v>21.88</v>
          </cell>
          <cell r="X53">
            <v>21.17</v>
          </cell>
          <cell r="Y53">
            <v>23.17</v>
          </cell>
          <cell r="Z53">
            <v>23.6</v>
          </cell>
          <cell r="AA53">
            <v>22.99</v>
          </cell>
          <cell r="AB53">
            <v>23.45</v>
          </cell>
          <cell r="AC53">
            <v>24.14</v>
          </cell>
          <cell r="AD53">
            <v>25.07</v>
          </cell>
          <cell r="AE53">
            <v>26.25</v>
          </cell>
          <cell r="AF53">
            <v>27.3</v>
          </cell>
          <cell r="AG53">
            <v>28.42</v>
          </cell>
          <cell r="AH53">
            <v>29.49</v>
          </cell>
          <cell r="AI53">
            <v>30.5</v>
          </cell>
          <cell r="AJ53">
            <v>31.41</v>
          </cell>
          <cell r="AK53">
            <v>32.270000000000003</v>
          </cell>
          <cell r="AL53">
            <v>33.18</v>
          </cell>
          <cell r="AM53">
            <v>34.119999999999997</v>
          </cell>
          <cell r="AN53">
            <v>35.07</v>
          </cell>
          <cell r="AO53">
            <v>35.99</v>
          </cell>
          <cell r="AP53">
            <v>36.880000000000003</v>
          </cell>
          <cell r="AQ53">
            <v>37.770000000000003</v>
          </cell>
          <cell r="AR53">
            <v>38.65</v>
          </cell>
          <cell r="AS53">
            <v>39.520000000000003</v>
          </cell>
          <cell r="AT53">
            <v>40.369999999999997</v>
          </cell>
          <cell r="AU53">
            <v>41.21</v>
          </cell>
          <cell r="AV53">
            <v>42.05</v>
          </cell>
          <cell r="AW53">
            <v>42.86</v>
          </cell>
          <cell r="AX53">
            <v>43.62</v>
          </cell>
          <cell r="AY53">
            <v>44.32</v>
          </cell>
          <cell r="AZ53">
            <v>44.99</v>
          </cell>
          <cell r="BA53">
            <v>45.64</v>
          </cell>
          <cell r="BB53">
            <v>46.27</v>
          </cell>
          <cell r="BC53">
            <v>46.89</v>
          </cell>
        </row>
        <row r="54">
          <cell r="A54" t="str">
            <v>SHFCSECTORS[ALLC,INDUS,ELE]</v>
          </cell>
          <cell r="B54" t="str">
            <v>%</v>
          </cell>
          <cell r="C54" t="str">
            <v>EnerBase</v>
          </cell>
          <cell r="D54" t="str">
            <v>SHFCSECTORS[ALLC,INDUS,ELE]_%S3</v>
          </cell>
          <cell r="E54">
            <v>19.3</v>
          </cell>
          <cell r="F54">
            <v>18.350000000000001</v>
          </cell>
          <cell r="G54">
            <v>16.97</v>
          </cell>
          <cell r="H54">
            <v>16.760000000000002</v>
          </cell>
          <cell r="I54">
            <v>15.19</v>
          </cell>
          <cell r="J54">
            <v>15.74</v>
          </cell>
          <cell r="K54">
            <v>14.9</v>
          </cell>
          <cell r="L54">
            <v>15.42</v>
          </cell>
          <cell r="M54">
            <v>18.28</v>
          </cell>
          <cell r="N54">
            <v>19.16</v>
          </cell>
          <cell r="O54">
            <v>24.28</v>
          </cell>
          <cell r="P54">
            <v>20.49</v>
          </cell>
          <cell r="Q54">
            <v>20.45</v>
          </cell>
          <cell r="R54">
            <v>23.69</v>
          </cell>
          <cell r="S54">
            <v>25.65</v>
          </cell>
          <cell r="T54">
            <v>25.5</v>
          </cell>
          <cell r="U54">
            <v>24.43</v>
          </cell>
          <cell r="V54">
            <v>21.96</v>
          </cell>
          <cell r="W54">
            <v>21.79</v>
          </cell>
          <cell r="X54">
            <v>20.82</v>
          </cell>
          <cell r="Y54">
            <v>21.35</v>
          </cell>
          <cell r="Z54">
            <v>22.42</v>
          </cell>
          <cell r="AA54">
            <v>21.56</v>
          </cell>
          <cell r="AB54">
            <v>20.12</v>
          </cell>
          <cell r="AC54">
            <v>20.48</v>
          </cell>
          <cell r="AD54">
            <v>20.7</v>
          </cell>
          <cell r="AE54">
            <v>21.17</v>
          </cell>
          <cell r="AF54">
            <v>21.48</v>
          </cell>
          <cell r="AG54">
            <v>21.92</v>
          </cell>
          <cell r="AH54">
            <v>22.29</v>
          </cell>
          <cell r="AI54">
            <v>22.56</v>
          </cell>
          <cell r="AJ54">
            <v>22.71</v>
          </cell>
          <cell r="AK54">
            <v>22.87</v>
          </cell>
          <cell r="AL54">
            <v>23.16</v>
          </cell>
          <cell r="AM54">
            <v>23.56</v>
          </cell>
          <cell r="AN54">
            <v>23.97</v>
          </cell>
          <cell r="AO54">
            <v>24.39</v>
          </cell>
          <cell r="AP54">
            <v>24.77</v>
          </cell>
          <cell r="AQ54">
            <v>25.12</v>
          </cell>
          <cell r="AR54">
            <v>25.44</v>
          </cell>
          <cell r="AS54">
            <v>25.73</v>
          </cell>
          <cell r="AT54">
            <v>25.97</v>
          </cell>
          <cell r="AU54">
            <v>26.18</v>
          </cell>
          <cell r="AV54">
            <v>26.36</v>
          </cell>
          <cell r="AW54">
            <v>26.52</v>
          </cell>
          <cell r="AX54">
            <v>26.65</v>
          </cell>
          <cell r="AY54">
            <v>26.77</v>
          </cell>
          <cell r="AZ54">
            <v>26.89</v>
          </cell>
          <cell r="BA54">
            <v>27</v>
          </cell>
          <cell r="BB54">
            <v>27.11</v>
          </cell>
          <cell r="BC54">
            <v>27.21</v>
          </cell>
        </row>
        <row r="55">
          <cell r="A55" t="str">
            <v>SHFCSECTORS[ALLC,INDUS,ELE]</v>
          </cell>
          <cell r="B55" t="str">
            <v>%</v>
          </cell>
          <cell r="C55" t="str">
            <v>EnerBlue</v>
          </cell>
          <cell r="D55" t="str">
            <v>SHFCSECTORS[ALLC,INDUS,ELE]_%S1</v>
          </cell>
          <cell r="E55">
            <v>19.3</v>
          </cell>
          <cell r="F55">
            <v>18.350000000000001</v>
          </cell>
          <cell r="G55">
            <v>16.97</v>
          </cell>
          <cell r="H55">
            <v>16.760000000000002</v>
          </cell>
          <cell r="I55">
            <v>15.19</v>
          </cell>
          <cell r="J55">
            <v>15.74</v>
          </cell>
          <cell r="K55">
            <v>14.9</v>
          </cell>
          <cell r="L55">
            <v>15.42</v>
          </cell>
          <cell r="M55">
            <v>18.28</v>
          </cell>
          <cell r="N55">
            <v>19.16</v>
          </cell>
          <cell r="O55">
            <v>24.28</v>
          </cell>
          <cell r="P55">
            <v>20.49</v>
          </cell>
          <cell r="Q55">
            <v>20.45</v>
          </cell>
          <cell r="R55">
            <v>23.69</v>
          </cell>
          <cell r="S55">
            <v>25.65</v>
          </cell>
          <cell r="T55">
            <v>25.5</v>
          </cell>
          <cell r="U55">
            <v>24.43</v>
          </cell>
          <cell r="V55">
            <v>21.96</v>
          </cell>
          <cell r="W55">
            <v>21.79</v>
          </cell>
          <cell r="X55">
            <v>20.82</v>
          </cell>
          <cell r="Y55">
            <v>21.35</v>
          </cell>
          <cell r="Z55">
            <v>22.42</v>
          </cell>
          <cell r="AA55">
            <v>21.56</v>
          </cell>
          <cell r="AB55">
            <v>20.12</v>
          </cell>
          <cell r="AC55">
            <v>20.54</v>
          </cell>
          <cell r="AD55">
            <v>20.9</v>
          </cell>
          <cell r="AE55">
            <v>21.48</v>
          </cell>
          <cell r="AF55">
            <v>21.88</v>
          </cell>
          <cell r="AG55">
            <v>22.41</v>
          </cell>
          <cell r="AH55">
            <v>22.83</v>
          </cell>
          <cell r="AI55">
            <v>23.16</v>
          </cell>
          <cell r="AJ55">
            <v>23.38</v>
          </cell>
          <cell r="AK55">
            <v>23.6</v>
          </cell>
          <cell r="AL55">
            <v>23.95</v>
          </cell>
          <cell r="AM55">
            <v>24.41</v>
          </cell>
          <cell r="AN55">
            <v>24.87</v>
          </cell>
          <cell r="AO55">
            <v>25.35</v>
          </cell>
          <cell r="AP55">
            <v>25.78</v>
          </cell>
          <cell r="AQ55">
            <v>26.19</v>
          </cell>
          <cell r="AR55">
            <v>26.57</v>
          </cell>
          <cell r="AS55">
            <v>26.93</v>
          </cell>
          <cell r="AT55">
            <v>27.26</v>
          </cell>
          <cell r="AU55">
            <v>27.58</v>
          </cell>
          <cell r="AV55">
            <v>27.89</v>
          </cell>
          <cell r="AW55">
            <v>28.18</v>
          </cell>
          <cell r="AX55">
            <v>28.47</v>
          </cell>
          <cell r="AY55">
            <v>28.75</v>
          </cell>
          <cell r="AZ55">
            <v>29.03</v>
          </cell>
          <cell r="BA55">
            <v>29.31</v>
          </cell>
          <cell r="BB55">
            <v>29.6</v>
          </cell>
          <cell r="BC55">
            <v>29.89</v>
          </cell>
        </row>
        <row r="56">
          <cell r="A56" t="str">
            <v>SHFCSECTORS[ALLC,INDUS,ELE]</v>
          </cell>
          <cell r="B56" t="str">
            <v>%</v>
          </cell>
          <cell r="C56" t="str">
            <v>EnerGreen</v>
          </cell>
          <cell r="D56" t="str">
            <v>SHFCSECTORS[ALLC,INDUS,ELE]_%S2</v>
          </cell>
          <cell r="E56">
            <v>19.3</v>
          </cell>
          <cell r="F56">
            <v>18.350000000000001</v>
          </cell>
          <cell r="G56">
            <v>16.97</v>
          </cell>
          <cell r="H56">
            <v>16.760000000000002</v>
          </cell>
          <cell r="I56">
            <v>15.19</v>
          </cell>
          <cell r="J56">
            <v>15.74</v>
          </cell>
          <cell r="K56">
            <v>14.9</v>
          </cell>
          <cell r="L56">
            <v>15.42</v>
          </cell>
          <cell r="M56">
            <v>18.28</v>
          </cell>
          <cell r="N56">
            <v>19.16</v>
          </cell>
          <cell r="O56">
            <v>24.28</v>
          </cell>
          <cell r="P56">
            <v>20.49</v>
          </cell>
          <cell r="Q56">
            <v>20.45</v>
          </cell>
          <cell r="R56">
            <v>23.69</v>
          </cell>
          <cell r="S56">
            <v>25.65</v>
          </cell>
          <cell r="T56">
            <v>25.5</v>
          </cell>
          <cell r="U56">
            <v>24.43</v>
          </cell>
          <cell r="V56">
            <v>21.96</v>
          </cell>
          <cell r="W56">
            <v>21.79</v>
          </cell>
          <cell r="X56">
            <v>20.82</v>
          </cell>
          <cell r="Y56">
            <v>21.35</v>
          </cell>
          <cell r="Z56">
            <v>22.42</v>
          </cell>
          <cell r="AA56">
            <v>21.56</v>
          </cell>
          <cell r="AB56">
            <v>20.12</v>
          </cell>
          <cell r="AC56">
            <v>20.55</v>
          </cell>
          <cell r="AD56">
            <v>21.06</v>
          </cell>
          <cell r="AE56">
            <v>21.79</v>
          </cell>
          <cell r="AF56">
            <v>22.33</v>
          </cell>
          <cell r="AG56">
            <v>23</v>
          </cell>
          <cell r="AH56">
            <v>23.57</v>
          </cell>
          <cell r="AI56">
            <v>24.08</v>
          </cell>
          <cell r="AJ56">
            <v>24.49</v>
          </cell>
          <cell r="AK56">
            <v>24.89</v>
          </cell>
          <cell r="AL56">
            <v>25.42</v>
          </cell>
          <cell r="AM56">
            <v>26.06</v>
          </cell>
          <cell r="AN56">
            <v>26.74</v>
          </cell>
          <cell r="AO56">
            <v>27.43</v>
          </cell>
          <cell r="AP56">
            <v>28.11</v>
          </cell>
          <cell r="AQ56">
            <v>28.8</v>
          </cell>
          <cell r="AR56">
            <v>29.48</v>
          </cell>
          <cell r="AS56">
            <v>30.14</v>
          </cell>
          <cell r="AT56">
            <v>30.8</v>
          </cell>
          <cell r="AU56">
            <v>31.45</v>
          </cell>
          <cell r="AV56">
            <v>32.1</v>
          </cell>
          <cell r="AW56">
            <v>32.71</v>
          </cell>
          <cell r="AX56">
            <v>33.25</v>
          </cell>
          <cell r="AY56">
            <v>33.75</v>
          </cell>
          <cell r="AZ56">
            <v>34.200000000000003</v>
          </cell>
          <cell r="BA56">
            <v>34.630000000000003</v>
          </cell>
          <cell r="BB56">
            <v>35.04</v>
          </cell>
          <cell r="BC56">
            <v>35.43</v>
          </cell>
        </row>
        <row r="57">
          <cell r="A57" t="str">
            <v>SHFCSECTORS[ALLC,RASS,ELE]</v>
          </cell>
          <cell r="B57" t="str">
            <v>%</v>
          </cell>
          <cell r="C57" t="str">
            <v>EnerBase</v>
          </cell>
          <cell r="D57" t="str">
            <v>SHFCSECTORS[ALLC,RASS,ELE]_%S3</v>
          </cell>
          <cell r="E57">
            <v>52.04</v>
          </cell>
          <cell r="F57">
            <v>54.55</v>
          </cell>
          <cell r="G57">
            <v>55.02</v>
          </cell>
          <cell r="H57">
            <v>58.96</v>
          </cell>
          <cell r="I57">
            <v>58.74</v>
          </cell>
          <cell r="J57">
            <v>60.28</v>
          </cell>
          <cell r="K57">
            <v>61.06</v>
          </cell>
          <cell r="L57">
            <v>57.24</v>
          </cell>
          <cell r="M57">
            <v>59.93</v>
          </cell>
          <cell r="N57">
            <v>63.4</v>
          </cell>
          <cell r="O57">
            <v>57.56</v>
          </cell>
          <cell r="P57">
            <v>60.68</v>
          </cell>
          <cell r="Q57">
            <v>62.81</v>
          </cell>
          <cell r="R57">
            <v>63.63</v>
          </cell>
          <cell r="S57">
            <v>65.59</v>
          </cell>
          <cell r="T57">
            <v>67.930000000000007</v>
          </cell>
          <cell r="U57">
            <v>72.44</v>
          </cell>
          <cell r="V57">
            <v>64.849999999999994</v>
          </cell>
          <cell r="W57">
            <v>70.3</v>
          </cell>
          <cell r="X57">
            <v>69.62</v>
          </cell>
          <cell r="Y57">
            <v>73.63</v>
          </cell>
          <cell r="Z57">
            <v>68.87</v>
          </cell>
          <cell r="AA57">
            <v>69.78</v>
          </cell>
          <cell r="AB57">
            <v>72.400000000000006</v>
          </cell>
          <cell r="AC57">
            <v>72.98</v>
          </cell>
          <cell r="AD57">
            <v>73.180000000000007</v>
          </cell>
          <cell r="AE57">
            <v>73.56</v>
          </cell>
          <cell r="AF57">
            <v>74.06</v>
          </cell>
          <cell r="AG57">
            <v>74.61</v>
          </cell>
          <cell r="AH57">
            <v>75.099999999999994</v>
          </cell>
          <cell r="AI57">
            <v>75.52</v>
          </cell>
          <cell r="AJ57">
            <v>75.92</v>
          </cell>
          <cell r="AK57">
            <v>76.28</v>
          </cell>
          <cell r="AL57">
            <v>76.61</v>
          </cell>
          <cell r="AM57">
            <v>76.91</v>
          </cell>
          <cell r="AN57">
            <v>77.17</v>
          </cell>
          <cell r="AO57">
            <v>77.37</v>
          </cell>
          <cell r="AP57">
            <v>77.540000000000006</v>
          </cell>
          <cell r="AQ57">
            <v>77.680000000000007</v>
          </cell>
          <cell r="AR57">
            <v>77.8</v>
          </cell>
          <cell r="AS57">
            <v>77.91</v>
          </cell>
          <cell r="AT57">
            <v>77.98</v>
          </cell>
          <cell r="AU57">
            <v>78.040000000000006</v>
          </cell>
          <cell r="AV57">
            <v>78.09</v>
          </cell>
          <cell r="AW57">
            <v>78.13</v>
          </cell>
          <cell r="AX57">
            <v>78.16</v>
          </cell>
          <cell r="AY57">
            <v>78.17</v>
          </cell>
          <cell r="AZ57">
            <v>78.17</v>
          </cell>
          <cell r="BA57">
            <v>78.16</v>
          </cell>
          <cell r="BB57">
            <v>78.14</v>
          </cell>
          <cell r="BC57">
            <v>78.12</v>
          </cell>
        </row>
        <row r="58">
          <cell r="A58" t="str">
            <v>SHFCSECTORS[ALLC,RASS,ELE]</v>
          </cell>
          <cell r="B58" t="str">
            <v>%</v>
          </cell>
          <cell r="C58" t="str">
            <v>EnerBlue</v>
          </cell>
          <cell r="D58" t="str">
            <v>SHFCSECTORS[ALLC,RASS,ELE]_%S1</v>
          </cell>
          <cell r="E58">
            <v>52.04</v>
          </cell>
          <cell r="F58">
            <v>54.55</v>
          </cell>
          <cell r="G58">
            <v>55.02</v>
          </cell>
          <cell r="H58">
            <v>58.96</v>
          </cell>
          <cell r="I58">
            <v>58.74</v>
          </cell>
          <cell r="J58">
            <v>60.28</v>
          </cell>
          <cell r="K58">
            <v>61.06</v>
          </cell>
          <cell r="L58">
            <v>57.24</v>
          </cell>
          <cell r="M58">
            <v>59.93</v>
          </cell>
          <cell r="N58">
            <v>63.4</v>
          </cell>
          <cell r="O58">
            <v>57.56</v>
          </cell>
          <cell r="P58">
            <v>60.68</v>
          </cell>
          <cell r="Q58">
            <v>62.81</v>
          </cell>
          <cell r="R58">
            <v>63.63</v>
          </cell>
          <cell r="S58">
            <v>65.59</v>
          </cell>
          <cell r="T58">
            <v>67.930000000000007</v>
          </cell>
          <cell r="U58">
            <v>72.44</v>
          </cell>
          <cell r="V58">
            <v>64.849999999999994</v>
          </cell>
          <cell r="W58">
            <v>70.3</v>
          </cell>
          <cell r="X58">
            <v>69.62</v>
          </cell>
          <cell r="Y58">
            <v>73.63</v>
          </cell>
          <cell r="Z58">
            <v>68.87</v>
          </cell>
          <cell r="AA58">
            <v>69.78</v>
          </cell>
          <cell r="AB58">
            <v>72.400000000000006</v>
          </cell>
          <cell r="AC58">
            <v>72.959999999999994</v>
          </cell>
          <cell r="AD58">
            <v>73.17</v>
          </cell>
          <cell r="AE58">
            <v>73.53</v>
          </cell>
          <cell r="AF58">
            <v>73.989999999999995</v>
          </cell>
          <cell r="AG58">
            <v>74.510000000000005</v>
          </cell>
          <cell r="AH58">
            <v>74.94</v>
          </cell>
          <cell r="AI58">
            <v>75.31</v>
          </cell>
          <cell r="AJ58">
            <v>75.66</v>
          </cell>
          <cell r="AK58">
            <v>75.98</v>
          </cell>
          <cell r="AL58">
            <v>76.260000000000005</v>
          </cell>
          <cell r="AM58">
            <v>76.52</v>
          </cell>
          <cell r="AN58">
            <v>76.75</v>
          </cell>
          <cell r="AO58">
            <v>76.94</v>
          </cell>
          <cell r="AP58">
            <v>77.12</v>
          </cell>
          <cell r="AQ58">
            <v>77.28</v>
          </cell>
          <cell r="AR58">
            <v>77.430000000000007</v>
          </cell>
          <cell r="AS58">
            <v>77.569999999999993</v>
          </cell>
          <cell r="AT58">
            <v>77.7</v>
          </cell>
          <cell r="AU58">
            <v>77.819999999999993</v>
          </cell>
          <cell r="AV58">
            <v>77.95</v>
          </cell>
          <cell r="AW58">
            <v>78.08</v>
          </cell>
          <cell r="AX58">
            <v>78.22</v>
          </cell>
          <cell r="AY58">
            <v>78.33</v>
          </cell>
          <cell r="AZ58">
            <v>78.459999999999994</v>
          </cell>
          <cell r="BA58">
            <v>78.59</v>
          </cell>
          <cell r="BB58">
            <v>78.73</v>
          </cell>
          <cell r="BC58">
            <v>78.86</v>
          </cell>
        </row>
        <row r="59">
          <cell r="A59" t="str">
            <v>SHFCSECTORS[ALLC,RASS,ELE]</v>
          </cell>
          <cell r="B59" t="str">
            <v>%</v>
          </cell>
          <cell r="C59" t="str">
            <v>EnerGreen</v>
          </cell>
          <cell r="D59" t="str">
            <v>SHFCSECTORS[ALLC,RASS,ELE]_%S2</v>
          </cell>
          <cell r="E59">
            <v>52.04</v>
          </cell>
          <cell r="F59">
            <v>54.55</v>
          </cell>
          <cell r="G59">
            <v>55.02</v>
          </cell>
          <cell r="H59">
            <v>58.96</v>
          </cell>
          <cell r="I59">
            <v>58.74</v>
          </cell>
          <cell r="J59">
            <v>60.28</v>
          </cell>
          <cell r="K59">
            <v>61.06</v>
          </cell>
          <cell r="L59">
            <v>57.24</v>
          </cell>
          <cell r="M59">
            <v>59.93</v>
          </cell>
          <cell r="N59">
            <v>63.4</v>
          </cell>
          <cell r="O59">
            <v>57.56</v>
          </cell>
          <cell r="P59">
            <v>60.68</v>
          </cell>
          <cell r="Q59">
            <v>62.81</v>
          </cell>
          <cell r="R59">
            <v>63.63</v>
          </cell>
          <cell r="S59">
            <v>65.59</v>
          </cell>
          <cell r="T59">
            <v>67.930000000000007</v>
          </cell>
          <cell r="U59">
            <v>72.44</v>
          </cell>
          <cell r="V59">
            <v>64.849999999999994</v>
          </cell>
          <cell r="W59">
            <v>70.3</v>
          </cell>
          <cell r="X59">
            <v>69.62</v>
          </cell>
          <cell r="Y59">
            <v>73.63</v>
          </cell>
          <cell r="Z59">
            <v>68.87</v>
          </cell>
          <cell r="AA59">
            <v>69.78</v>
          </cell>
          <cell r="AB59">
            <v>72.400000000000006</v>
          </cell>
          <cell r="AC59">
            <v>73.040000000000006</v>
          </cell>
          <cell r="AD59">
            <v>73.37</v>
          </cell>
          <cell r="AE59">
            <v>73.83</v>
          </cell>
          <cell r="AF59">
            <v>74.37</v>
          </cell>
          <cell r="AG59">
            <v>74.930000000000007</v>
          </cell>
          <cell r="AH59">
            <v>75.45</v>
          </cell>
          <cell r="AI59">
            <v>75.95</v>
          </cell>
          <cell r="AJ59">
            <v>76.459999999999994</v>
          </cell>
          <cell r="AK59">
            <v>76.94</v>
          </cell>
          <cell r="AL59">
            <v>77.400000000000006</v>
          </cell>
          <cell r="AM59">
            <v>77.84</v>
          </cell>
          <cell r="AN59">
            <v>78.27</v>
          </cell>
          <cell r="AO59">
            <v>78.67</v>
          </cell>
          <cell r="AP59">
            <v>79.069999999999993</v>
          </cell>
          <cell r="AQ59">
            <v>79.45</v>
          </cell>
          <cell r="AR59">
            <v>79.84</v>
          </cell>
          <cell r="AS59">
            <v>80.22</v>
          </cell>
          <cell r="AT59">
            <v>80.569999999999993</v>
          </cell>
          <cell r="AU59">
            <v>80.92</v>
          </cell>
          <cell r="AV59">
            <v>81.260000000000005</v>
          </cell>
          <cell r="AW59">
            <v>81.59</v>
          </cell>
          <cell r="AX59">
            <v>81.89</v>
          </cell>
          <cell r="AY59">
            <v>82.15</v>
          </cell>
          <cell r="AZ59">
            <v>82.4</v>
          </cell>
          <cell r="BA59">
            <v>82.62</v>
          </cell>
          <cell r="BB59">
            <v>82.84</v>
          </cell>
          <cell r="BC59">
            <v>83.05</v>
          </cell>
        </row>
        <row r="60">
          <cell r="A60" t="str">
            <v>SHFCSECTORS[ALLC,TRANS,ELE]</v>
          </cell>
          <cell r="B60" t="str">
            <v>%</v>
          </cell>
          <cell r="C60" t="str">
            <v>EnerBase</v>
          </cell>
          <cell r="D60" t="str">
            <v>SHFCSECTORS[ALLC,TRANS,ELE]_%S3</v>
          </cell>
          <cell r="E60">
            <v>0.04</v>
          </cell>
          <cell r="F60">
            <v>0.03</v>
          </cell>
          <cell r="G60">
            <v>0.03</v>
          </cell>
          <cell r="H60">
            <v>0.04</v>
          </cell>
          <cell r="I60">
            <v>0.04</v>
          </cell>
          <cell r="J60">
            <v>0.04</v>
          </cell>
          <cell r="K60">
            <v>0.05</v>
          </cell>
          <cell r="L60">
            <v>0.02</v>
          </cell>
          <cell r="M60">
            <v>0.1</v>
          </cell>
          <cell r="N60">
            <v>0.08</v>
          </cell>
          <cell r="O60">
            <v>0.12</v>
          </cell>
          <cell r="P60">
            <v>0.12</v>
          </cell>
          <cell r="Q60">
            <v>0.13</v>
          </cell>
          <cell r="R60">
            <v>0.1</v>
          </cell>
          <cell r="S60">
            <v>0.1</v>
          </cell>
          <cell r="T60">
            <v>0.11</v>
          </cell>
          <cell r="U60">
            <v>0.14000000000000001</v>
          </cell>
          <cell r="V60">
            <v>0.19</v>
          </cell>
          <cell r="W60">
            <v>0.2</v>
          </cell>
          <cell r="X60">
            <v>0.19</v>
          </cell>
          <cell r="Y60">
            <v>0.19</v>
          </cell>
          <cell r="Z60">
            <v>0.17</v>
          </cell>
          <cell r="AA60">
            <v>0.15</v>
          </cell>
          <cell r="AB60">
            <v>0.15</v>
          </cell>
          <cell r="AC60">
            <v>0.66</v>
          </cell>
          <cell r="AD60">
            <v>1.38</v>
          </cell>
          <cell r="AE60">
            <v>2.2200000000000002</v>
          </cell>
          <cell r="AF60">
            <v>3.05</v>
          </cell>
          <cell r="AG60">
            <v>3.81</v>
          </cell>
          <cell r="AH60">
            <v>4.63</v>
          </cell>
          <cell r="AI60">
            <v>5.51</v>
          </cell>
          <cell r="AJ60">
            <v>6.43</v>
          </cell>
          <cell r="AK60">
            <v>7.32</v>
          </cell>
          <cell r="AL60">
            <v>8.23</v>
          </cell>
          <cell r="AM60">
            <v>9.14</v>
          </cell>
          <cell r="AN60">
            <v>10.050000000000001</v>
          </cell>
          <cell r="AO60">
            <v>10.97</v>
          </cell>
          <cell r="AP60">
            <v>11.87</v>
          </cell>
          <cell r="AQ60">
            <v>12.75</v>
          </cell>
          <cell r="AR60">
            <v>13.62</v>
          </cell>
          <cell r="AS60">
            <v>14.47</v>
          </cell>
          <cell r="AT60">
            <v>15.29</v>
          </cell>
          <cell r="AU60">
            <v>16.100000000000001</v>
          </cell>
          <cell r="AV60">
            <v>16.88</v>
          </cell>
          <cell r="AW60">
            <v>17.649999999999999</v>
          </cell>
          <cell r="AX60">
            <v>18.39</v>
          </cell>
          <cell r="AY60">
            <v>19.11</v>
          </cell>
          <cell r="AZ60">
            <v>19.82</v>
          </cell>
          <cell r="BA60">
            <v>20.51</v>
          </cell>
          <cell r="BB60">
            <v>21.18</v>
          </cell>
          <cell r="BC60">
            <v>21.83</v>
          </cell>
        </row>
        <row r="61">
          <cell r="A61" t="str">
            <v>SHFCSECTORS[ALLC,TRANS,ELE]</v>
          </cell>
          <cell r="B61" t="str">
            <v>%</v>
          </cell>
          <cell r="C61" t="str">
            <v>EnerBlue</v>
          </cell>
          <cell r="D61" t="str">
            <v>SHFCSECTORS[ALLC,TRANS,ELE]_%S1</v>
          </cell>
          <cell r="E61">
            <v>0.04</v>
          </cell>
          <cell r="F61">
            <v>0.03</v>
          </cell>
          <cell r="G61">
            <v>0.03</v>
          </cell>
          <cell r="H61">
            <v>0.04</v>
          </cell>
          <cell r="I61">
            <v>0.04</v>
          </cell>
          <cell r="J61">
            <v>0.04</v>
          </cell>
          <cell r="K61">
            <v>0.05</v>
          </cell>
          <cell r="L61">
            <v>0.02</v>
          </cell>
          <cell r="M61">
            <v>0.1</v>
          </cell>
          <cell r="N61">
            <v>0.08</v>
          </cell>
          <cell r="O61">
            <v>0.12</v>
          </cell>
          <cell r="P61">
            <v>0.12</v>
          </cell>
          <cell r="Q61">
            <v>0.13</v>
          </cell>
          <cell r="R61">
            <v>0.1</v>
          </cell>
          <cell r="S61">
            <v>0.1</v>
          </cell>
          <cell r="T61">
            <v>0.11</v>
          </cell>
          <cell r="U61">
            <v>0.14000000000000001</v>
          </cell>
          <cell r="V61">
            <v>0.19</v>
          </cell>
          <cell r="W61">
            <v>0.2</v>
          </cell>
          <cell r="X61">
            <v>0.19</v>
          </cell>
          <cell r="Y61">
            <v>0.19</v>
          </cell>
          <cell r="Z61">
            <v>0.17</v>
          </cell>
          <cell r="AA61">
            <v>0.15</v>
          </cell>
          <cell r="AB61">
            <v>0.15</v>
          </cell>
          <cell r="AC61">
            <v>0.67</v>
          </cell>
          <cell r="AD61">
            <v>1.42</v>
          </cell>
          <cell r="AE61">
            <v>2.33</v>
          </cell>
          <cell r="AF61">
            <v>3.28</v>
          </cell>
          <cell r="AG61">
            <v>4.1900000000000004</v>
          </cell>
          <cell r="AH61">
            <v>5.2</v>
          </cell>
          <cell r="AI61">
            <v>6.3</v>
          </cell>
          <cell r="AJ61">
            <v>7.44</v>
          </cell>
          <cell r="AK61">
            <v>8.5399999999999991</v>
          </cell>
          <cell r="AL61">
            <v>9.68</v>
          </cell>
          <cell r="AM61">
            <v>10.83</v>
          </cell>
          <cell r="AN61">
            <v>11.99</v>
          </cell>
          <cell r="AO61">
            <v>13.17</v>
          </cell>
          <cell r="AP61">
            <v>14.35</v>
          </cell>
          <cell r="AQ61">
            <v>15.55</v>
          </cell>
          <cell r="AR61">
            <v>16.75</v>
          </cell>
          <cell r="AS61">
            <v>17.940000000000001</v>
          </cell>
          <cell r="AT61">
            <v>19.13</v>
          </cell>
          <cell r="AU61">
            <v>20.309999999999999</v>
          </cell>
          <cell r="AV61">
            <v>21.47</v>
          </cell>
          <cell r="AW61">
            <v>22.61</v>
          </cell>
          <cell r="AX61">
            <v>23.75</v>
          </cell>
          <cell r="AY61">
            <v>24.88</v>
          </cell>
          <cell r="AZ61">
            <v>26</v>
          </cell>
          <cell r="BA61">
            <v>27.11</v>
          </cell>
          <cell r="BB61">
            <v>28.21</v>
          </cell>
          <cell r="BC61">
            <v>29.3</v>
          </cell>
        </row>
        <row r="62">
          <cell r="A62" t="str">
            <v>SHFCSECTORS[ALLC,TRANS,ELE]</v>
          </cell>
          <cell r="B62" t="str">
            <v>%</v>
          </cell>
          <cell r="C62" t="str">
            <v>EnerGreen</v>
          </cell>
          <cell r="D62" t="str">
            <v>SHFCSECTORS[ALLC,TRANS,ELE]_%S2</v>
          </cell>
          <cell r="E62">
            <v>0.04</v>
          </cell>
          <cell r="F62">
            <v>0.03</v>
          </cell>
          <cell r="G62">
            <v>0.03</v>
          </cell>
          <cell r="H62">
            <v>0.04</v>
          </cell>
          <cell r="I62">
            <v>0.04</v>
          </cell>
          <cell r="J62">
            <v>0.04</v>
          </cell>
          <cell r="K62">
            <v>0.05</v>
          </cell>
          <cell r="L62">
            <v>0.02</v>
          </cell>
          <cell r="M62">
            <v>0.1</v>
          </cell>
          <cell r="N62">
            <v>0.08</v>
          </cell>
          <cell r="O62">
            <v>0.12</v>
          </cell>
          <cell r="P62">
            <v>0.12</v>
          </cell>
          <cell r="Q62">
            <v>0.13</v>
          </cell>
          <cell r="R62">
            <v>0.1</v>
          </cell>
          <cell r="S62">
            <v>0.1</v>
          </cell>
          <cell r="T62">
            <v>0.11</v>
          </cell>
          <cell r="U62">
            <v>0.14000000000000001</v>
          </cell>
          <cell r="V62">
            <v>0.19</v>
          </cell>
          <cell r="W62">
            <v>0.2</v>
          </cell>
          <cell r="X62">
            <v>0.19</v>
          </cell>
          <cell r="Y62">
            <v>0.19</v>
          </cell>
          <cell r="Z62">
            <v>0.17</v>
          </cell>
          <cell r="AA62">
            <v>0.15</v>
          </cell>
          <cell r="AB62">
            <v>0.15</v>
          </cell>
          <cell r="AC62">
            <v>0.86</v>
          </cell>
          <cell r="AD62">
            <v>1.91</v>
          </cell>
          <cell r="AE62">
            <v>3.09</v>
          </cell>
          <cell r="AF62">
            <v>4.3099999999999996</v>
          </cell>
          <cell r="AG62">
            <v>5.49</v>
          </cell>
          <cell r="AH62">
            <v>6.77</v>
          </cell>
          <cell r="AI62">
            <v>8.09</v>
          </cell>
          <cell r="AJ62">
            <v>9.3800000000000008</v>
          </cell>
          <cell r="AK62">
            <v>10.62</v>
          </cell>
          <cell r="AL62">
            <v>11.9</v>
          </cell>
          <cell r="AM62">
            <v>13.19</v>
          </cell>
          <cell r="AN62">
            <v>14.49</v>
          </cell>
          <cell r="AO62">
            <v>15.76</v>
          </cell>
          <cell r="AP62">
            <v>17.02</v>
          </cell>
          <cell r="AQ62">
            <v>18.29</v>
          </cell>
          <cell r="AR62">
            <v>19.600000000000001</v>
          </cell>
          <cell r="AS62">
            <v>20.92</v>
          </cell>
          <cell r="AT62">
            <v>22.25</v>
          </cell>
          <cell r="AU62">
            <v>23.57</v>
          </cell>
          <cell r="AV62">
            <v>24.88</v>
          </cell>
          <cell r="AW62">
            <v>26.17</v>
          </cell>
          <cell r="AX62">
            <v>27.45</v>
          </cell>
          <cell r="AY62">
            <v>28.72</v>
          </cell>
          <cell r="AZ62">
            <v>29.98</v>
          </cell>
          <cell r="BA62">
            <v>31.23</v>
          </cell>
          <cell r="BB62">
            <v>32.47</v>
          </cell>
          <cell r="BC62">
            <v>33.700000000000003</v>
          </cell>
        </row>
        <row r="63">
          <cell r="A63" t="str">
            <v>EPTOP[ALLC]</v>
          </cell>
          <cell r="B63" t="str">
            <v>GWh</v>
          </cell>
          <cell r="C63" t="str">
            <v>EnerBase</v>
          </cell>
          <cell r="D63" t="str">
            <v>EPTOP[ALLC]_GWhS3</v>
          </cell>
          <cell r="E63">
            <v>69210.03</v>
          </cell>
          <cell r="F63">
            <v>71384.5</v>
          </cell>
          <cell r="G63">
            <v>74196.08</v>
          </cell>
          <cell r="H63">
            <v>78427</v>
          </cell>
          <cell r="I63">
            <v>94835.78</v>
          </cell>
          <cell r="J63">
            <v>100897.69</v>
          </cell>
          <cell r="K63">
            <v>106701.6</v>
          </cell>
          <cell r="L63">
            <v>104949.98</v>
          </cell>
          <cell r="M63">
            <v>106926.88</v>
          </cell>
          <cell r="N63">
            <v>107116.02</v>
          </cell>
          <cell r="O63">
            <v>116808.66</v>
          </cell>
          <cell r="P63">
            <v>124893.68</v>
          </cell>
          <cell r="Q63">
            <v>134420.76999999999</v>
          </cell>
          <cell r="R63">
            <v>138331.19</v>
          </cell>
          <cell r="S63">
            <v>147461.07999999999</v>
          </cell>
          <cell r="T63">
            <v>150123.16</v>
          </cell>
          <cell r="U63">
            <v>156665.79999999999</v>
          </cell>
          <cell r="V63">
            <v>164509.69</v>
          </cell>
          <cell r="W63">
            <v>170579</v>
          </cell>
          <cell r="X63">
            <v>178440.88</v>
          </cell>
          <cell r="Y63">
            <v>174225.17</v>
          </cell>
          <cell r="Z63">
            <v>180071.67</v>
          </cell>
          <cell r="AA63">
            <v>186513.41</v>
          </cell>
          <cell r="AB63">
            <v>191829.5</v>
          </cell>
          <cell r="AC63">
            <v>203271.3</v>
          </cell>
          <cell r="AD63">
            <v>209090.7</v>
          </cell>
          <cell r="AE63">
            <v>219696.8</v>
          </cell>
          <cell r="AF63">
            <v>227962.72</v>
          </cell>
          <cell r="AG63">
            <v>237298.11</v>
          </cell>
          <cell r="AH63">
            <v>245254.36</v>
          </cell>
          <cell r="AI63">
            <v>252631.05</v>
          </cell>
          <cell r="AJ63">
            <v>260086.52</v>
          </cell>
          <cell r="AK63">
            <v>267774.94</v>
          </cell>
          <cell r="AL63">
            <v>275918.13</v>
          </cell>
          <cell r="AM63">
            <v>283295.94</v>
          </cell>
          <cell r="AN63">
            <v>292207.84000000003</v>
          </cell>
          <cell r="AO63">
            <v>300285.90999999997</v>
          </cell>
          <cell r="AP63">
            <v>307831.59000000003</v>
          </cell>
          <cell r="AQ63">
            <v>314910.15999999997</v>
          </cell>
          <cell r="AR63">
            <v>322462.34000000003</v>
          </cell>
          <cell r="AS63">
            <v>329542.03000000003</v>
          </cell>
          <cell r="AT63">
            <v>335848.44</v>
          </cell>
          <cell r="AU63">
            <v>340882.56</v>
          </cell>
          <cell r="AV63">
            <v>345445.41</v>
          </cell>
          <cell r="AW63">
            <v>349598.78</v>
          </cell>
          <cell r="AX63">
            <v>353471.34</v>
          </cell>
          <cell r="AY63">
            <v>356823.44</v>
          </cell>
          <cell r="AZ63">
            <v>359994.84</v>
          </cell>
          <cell r="BA63">
            <v>362774.94</v>
          </cell>
          <cell r="BB63">
            <v>365512.81</v>
          </cell>
          <cell r="BC63">
            <v>368057.91</v>
          </cell>
        </row>
        <row r="64">
          <cell r="A64" t="str">
            <v>EPTOP[ALLC]</v>
          </cell>
          <cell r="B64" t="str">
            <v>GWh</v>
          </cell>
          <cell r="C64" t="str">
            <v>EnerBlue</v>
          </cell>
          <cell r="D64" t="str">
            <v>EPTOP[ALLC]_GWhS1</v>
          </cell>
          <cell r="E64">
            <v>69210.03</v>
          </cell>
          <cell r="F64">
            <v>71384.5</v>
          </cell>
          <cell r="G64">
            <v>74196.08</v>
          </cell>
          <cell r="H64">
            <v>78427</v>
          </cell>
          <cell r="I64">
            <v>94835.78</v>
          </cell>
          <cell r="J64">
            <v>100897.69</v>
          </cell>
          <cell r="K64">
            <v>106701.6</v>
          </cell>
          <cell r="L64">
            <v>104949.98</v>
          </cell>
          <cell r="M64">
            <v>106926.88</v>
          </cell>
          <cell r="N64">
            <v>107116.02</v>
          </cell>
          <cell r="O64">
            <v>116808.66</v>
          </cell>
          <cell r="P64">
            <v>124893.68</v>
          </cell>
          <cell r="Q64">
            <v>134420.76999999999</v>
          </cell>
          <cell r="R64">
            <v>138331.19</v>
          </cell>
          <cell r="S64">
            <v>147461.07999999999</v>
          </cell>
          <cell r="T64">
            <v>150123.16</v>
          </cell>
          <cell r="U64">
            <v>156665.79999999999</v>
          </cell>
          <cell r="V64">
            <v>164509.69</v>
          </cell>
          <cell r="W64">
            <v>170579</v>
          </cell>
          <cell r="X64">
            <v>178440.88</v>
          </cell>
          <cell r="Y64">
            <v>174225.17</v>
          </cell>
          <cell r="Z64">
            <v>180071.67</v>
          </cell>
          <cell r="AA64">
            <v>186513.41</v>
          </cell>
          <cell r="AB64">
            <v>191829.5</v>
          </cell>
          <cell r="AC64">
            <v>203315.73</v>
          </cell>
          <cell r="AD64">
            <v>209085.27</v>
          </cell>
          <cell r="AE64">
            <v>219567.48</v>
          </cell>
          <cell r="AF64">
            <v>226953.5</v>
          </cell>
          <cell r="AG64">
            <v>235055.53</v>
          </cell>
          <cell r="AH64">
            <v>241880.55</v>
          </cell>
          <cell r="AI64">
            <v>247950.22</v>
          </cell>
          <cell r="AJ64">
            <v>253789.27</v>
          </cell>
          <cell r="AK64">
            <v>259680.31</v>
          </cell>
          <cell r="AL64">
            <v>266023.06</v>
          </cell>
          <cell r="AM64">
            <v>271697.5</v>
          </cell>
          <cell r="AN64">
            <v>278833.71999999997</v>
          </cell>
          <cell r="AO64">
            <v>285208.56</v>
          </cell>
          <cell r="AP64">
            <v>291085.88</v>
          </cell>
          <cell r="AQ64">
            <v>296641.19</v>
          </cell>
          <cell r="AR64">
            <v>302605.21999999997</v>
          </cell>
          <cell r="AS64">
            <v>308318.90999999997</v>
          </cell>
          <cell r="AT64">
            <v>313235.09000000003</v>
          </cell>
          <cell r="AU64">
            <v>317113.5</v>
          </cell>
          <cell r="AV64">
            <v>320638.5</v>
          </cell>
          <cell r="AW64">
            <v>323721.90999999997</v>
          </cell>
          <cell r="AX64">
            <v>326452.96999999997</v>
          </cell>
          <cell r="AY64">
            <v>328719.65999999997</v>
          </cell>
          <cell r="AZ64">
            <v>330829.88</v>
          </cell>
          <cell r="BA64">
            <v>332826.78000000003</v>
          </cell>
          <cell r="BB64">
            <v>334711.25</v>
          </cell>
          <cell r="BC64">
            <v>336543.22</v>
          </cell>
        </row>
        <row r="65">
          <cell r="A65" t="str">
            <v>EPTOP[ALLC]</v>
          </cell>
          <cell r="B65" t="str">
            <v>GWh</v>
          </cell>
          <cell r="C65" t="str">
            <v>EnerGreen</v>
          </cell>
          <cell r="D65" t="str">
            <v>EPTOP[ALLC]_GWhS2</v>
          </cell>
          <cell r="E65">
            <v>69210.03</v>
          </cell>
          <cell r="F65">
            <v>71384.5</v>
          </cell>
          <cell r="G65">
            <v>74196.08</v>
          </cell>
          <cell r="H65">
            <v>78427</v>
          </cell>
          <cell r="I65">
            <v>94835.78</v>
          </cell>
          <cell r="J65">
            <v>100897.69</v>
          </cell>
          <cell r="K65">
            <v>106701.6</v>
          </cell>
          <cell r="L65">
            <v>104949.98</v>
          </cell>
          <cell r="M65">
            <v>106926.88</v>
          </cell>
          <cell r="N65">
            <v>107116.02</v>
          </cell>
          <cell r="O65">
            <v>116808.66</v>
          </cell>
          <cell r="P65">
            <v>124893.68</v>
          </cell>
          <cell r="Q65">
            <v>134420.76999999999</v>
          </cell>
          <cell r="R65">
            <v>138331.19</v>
          </cell>
          <cell r="S65">
            <v>147461.07999999999</v>
          </cell>
          <cell r="T65">
            <v>150123.16</v>
          </cell>
          <cell r="U65">
            <v>156665.79999999999</v>
          </cell>
          <cell r="V65">
            <v>164509.69</v>
          </cell>
          <cell r="W65">
            <v>170579</v>
          </cell>
          <cell r="X65">
            <v>178440.88</v>
          </cell>
          <cell r="Y65">
            <v>174225.17</v>
          </cell>
          <cell r="Z65">
            <v>180071.67</v>
          </cell>
          <cell r="AA65">
            <v>186513.41</v>
          </cell>
          <cell r="AB65">
            <v>191829.5</v>
          </cell>
          <cell r="AC65">
            <v>203438.39</v>
          </cell>
          <cell r="AD65">
            <v>209712.66</v>
          </cell>
          <cell r="AE65">
            <v>220387.23</v>
          </cell>
          <cell r="AF65">
            <v>227652.14</v>
          </cell>
          <cell r="AG65">
            <v>234741.16</v>
          </cell>
          <cell r="AH65">
            <v>240576.09</v>
          </cell>
          <cell r="AI65">
            <v>245532.75</v>
          </cell>
          <cell r="AJ65">
            <v>250099.25</v>
          </cell>
          <cell r="AK65">
            <v>254582.11</v>
          </cell>
          <cell r="AL65">
            <v>259580.73</v>
          </cell>
          <cell r="AM65">
            <v>263948.63</v>
          </cell>
          <cell r="AN65">
            <v>270125.38</v>
          </cell>
          <cell r="AO65">
            <v>275786.38</v>
          </cell>
          <cell r="AP65">
            <v>281169.59000000003</v>
          </cell>
          <cell r="AQ65">
            <v>286446.53000000003</v>
          </cell>
          <cell r="AR65">
            <v>291459.44</v>
          </cell>
          <cell r="AS65">
            <v>296647.94</v>
          </cell>
          <cell r="AT65">
            <v>301626.75</v>
          </cell>
          <cell r="AU65">
            <v>306075.53000000003</v>
          </cell>
          <cell r="AV65">
            <v>310225.81</v>
          </cell>
          <cell r="AW65">
            <v>313989.69</v>
          </cell>
          <cell r="AX65">
            <v>317120.46999999997</v>
          </cell>
          <cell r="AY65">
            <v>319652</v>
          </cell>
          <cell r="AZ65">
            <v>322044.94</v>
          </cell>
          <cell r="BA65">
            <v>324243.15999999997</v>
          </cell>
          <cell r="BB65">
            <v>326510.84000000003</v>
          </cell>
          <cell r="BC65">
            <v>328866.63</v>
          </cell>
        </row>
        <row r="66">
          <cell r="A66" t="str">
            <v>EPCOAL[ALLC]</v>
          </cell>
          <cell r="B66" t="str">
            <v>GWh</v>
          </cell>
          <cell r="C66" t="str">
            <v>EnerBase</v>
          </cell>
          <cell r="D66" t="str">
            <v>EPCOAL[ALLC]_GWhS3</v>
          </cell>
          <cell r="E66">
            <v>7690.97</v>
          </cell>
          <cell r="F66">
            <v>8874.9599999999991</v>
          </cell>
          <cell r="G66">
            <v>11262</v>
          </cell>
          <cell r="H66">
            <v>14807.9</v>
          </cell>
          <cell r="I66">
            <v>25617.9</v>
          </cell>
          <cell r="J66">
            <v>24990.9</v>
          </cell>
          <cell r="K66">
            <v>24220.9</v>
          </cell>
          <cell r="L66">
            <v>28009.9</v>
          </cell>
          <cell r="M66">
            <v>27579.9</v>
          </cell>
          <cell r="N66">
            <v>28309.4</v>
          </cell>
          <cell r="O66">
            <v>42088.1</v>
          </cell>
          <cell r="P66">
            <v>48904</v>
          </cell>
          <cell r="Q66">
            <v>55787</v>
          </cell>
          <cell r="R66">
            <v>53371.1</v>
          </cell>
          <cell r="S66">
            <v>55826</v>
          </cell>
          <cell r="T66">
            <v>63472.9</v>
          </cell>
          <cell r="U66">
            <v>69156.7</v>
          </cell>
          <cell r="V66">
            <v>71958.8</v>
          </cell>
          <cell r="W66">
            <v>77284.600000000006</v>
          </cell>
          <cell r="X66">
            <v>76409.600000000006</v>
          </cell>
          <cell r="Y66">
            <v>88986.8</v>
          </cell>
          <cell r="Z66">
            <v>86179.1</v>
          </cell>
          <cell r="AA66">
            <v>84443.6</v>
          </cell>
          <cell r="AB66">
            <v>88611.1</v>
          </cell>
          <cell r="AC66">
            <v>90688.91</v>
          </cell>
          <cell r="AD66">
            <v>89200.89</v>
          </cell>
          <cell r="AE66">
            <v>91302.33</v>
          </cell>
          <cell r="AF66">
            <v>94648.79</v>
          </cell>
          <cell r="AG66">
            <v>98437.54</v>
          </cell>
          <cell r="AH66">
            <v>99641.42</v>
          </cell>
          <cell r="AI66">
            <v>99826.17</v>
          </cell>
          <cell r="AJ66">
            <v>99798.03</v>
          </cell>
          <cell r="AK66">
            <v>99760.55</v>
          </cell>
          <cell r="AL66">
            <v>99735.62</v>
          </cell>
          <cell r="AM66">
            <v>99724.05</v>
          </cell>
          <cell r="AN66">
            <v>99459.98</v>
          </cell>
          <cell r="AO66">
            <v>98940.99</v>
          </cell>
          <cell r="AP66">
            <v>98188.800000000003</v>
          </cell>
          <cell r="AQ66">
            <v>97519</v>
          </cell>
          <cell r="AR66">
            <v>96154.74</v>
          </cell>
          <cell r="AS66">
            <v>94884.66</v>
          </cell>
          <cell r="AT66">
            <v>93670.21</v>
          </cell>
          <cell r="AU66">
            <v>92541.05</v>
          </cell>
          <cell r="AV66">
            <v>91524.3</v>
          </cell>
          <cell r="AW66">
            <v>90423.84</v>
          </cell>
          <cell r="AX66">
            <v>89265.06</v>
          </cell>
          <cell r="AY66">
            <v>88046.14</v>
          </cell>
          <cell r="AZ66">
            <v>86836.19</v>
          </cell>
          <cell r="BA66">
            <v>85676.97</v>
          </cell>
          <cell r="BB66">
            <v>84416.27</v>
          </cell>
          <cell r="BC66">
            <v>83164.649999999994</v>
          </cell>
        </row>
        <row r="67">
          <cell r="A67" t="str">
            <v>EPCOAL[ALLC]</v>
          </cell>
          <cell r="B67" t="str">
            <v>GWh</v>
          </cell>
          <cell r="C67" t="str">
            <v>EnerBlue</v>
          </cell>
          <cell r="D67" t="str">
            <v>EPCOAL[ALLC]_GWhS1</v>
          </cell>
          <cell r="E67">
            <v>7690.97</v>
          </cell>
          <cell r="F67">
            <v>8874.9599999999991</v>
          </cell>
          <cell r="G67">
            <v>11262</v>
          </cell>
          <cell r="H67">
            <v>14807.9</v>
          </cell>
          <cell r="I67">
            <v>25617.9</v>
          </cell>
          <cell r="J67">
            <v>24990.9</v>
          </cell>
          <cell r="K67">
            <v>24220.9</v>
          </cell>
          <cell r="L67">
            <v>28009.9</v>
          </cell>
          <cell r="M67">
            <v>27579.9</v>
          </cell>
          <cell r="N67">
            <v>28309.4</v>
          </cell>
          <cell r="O67">
            <v>42088.1</v>
          </cell>
          <cell r="P67">
            <v>48904</v>
          </cell>
          <cell r="Q67">
            <v>55787</v>
          </cell>
          <cell r="R67">
            <v>53371.1</v>
          </cell>
          <cell r="S67">
            <v>55826</v>
          </cell>
          <cell r="T67">
            <v>63472.9</v>
          </cell>
          <cell r="U67">
            <v>69156.7</v>
          </cell>
          <cell r="V67">
            <v>71958.8</v>
          </cell>
          <cell r="W67">
            <v>77284.600000000006</v>
          </cell>
          <cell r="X67">
            <v>76409.600000000006</v>
          </cell>
          <cell r="Y67">
            <v>88986.8</v>
          </cell>
          <cell r="Z67">
            <v>86179.1</v>
          </cell>
          <cell r="AA67">
            <v>84443.6</v>
          </cell>
          <cell r="AB67">
            <v>88611.1</v>
          </cell>
          <cell r="AC67">
            <v>91260.66</v>
          </cell>
          <cell r="AD67">
            <v>89844.5</v>
          </cell>
          <cell r="AE67">
            <v>91501.73</v>
          </cell>
          <cell r="AF67">
            <v>93618.09</v>
          </cell>
          <cell r="AG67">
            <v>97598.69</v>
          </cell>
          <cell r="AH67">
            <v>99646.98</v>
          </cell>
          <cell r="AI67">
            <v>99479.96</v>
          </cell>
          <cell r="AJ67">
            <v>98420.45</v>
          </cell>
          <cell r="AK67">
            <v>96521.32</v>
          </cell>
          <cell r="AL67">
            <v>94080.04</v>
          </cell>
          <cell r="AM67">
            <v>90752.21</v>
          </cell>
          <cell r="AN67">
            <v>87989.42</v>
          </cell>
          <cell r="AO67">
            <v>84870.56</v>
          </cell>
          <cell r="AP67">
            <v>81632.34</v>
          </cell>
          <cell r="AQ67">
            <v>78546.19</v>
          </cell>
          <cell r="AR67">
            <v>75612.039999999994</v>
          </cell>
          <cell r="AS67">
            <v>72728.38</v>
          </cell>
          <cell r="AT67">
            <v>69917.59</v>
          </cell>
          <cell r="AU67">
            <v>67105.45</v>
          </cell>
          <cell r="AV67">
            <v>64466.19</v>
          </cell>
          <cell r="AW67">
            <v>61172.54</v>
          </cell>
          <cell r="AX67">
            <v>57292.98</v>
          </cell>
          <cell r="AY67">
            <v>53302.96</v>
          </cell>
          <cell r="AZ67">
            <v>49392.36</v>
          </cell>
          <cell r="BA67">
            <v>45266.73</v>
          </cell>
          <cell r="BB67">
            <v>41288.300000000003</v>
          </cell>
          <cell r="BC67">
            <v>37166.69</v>
          </cell>
        </row>
        <row r="68">
          <cell r="A68" t="str">
            <v>EPCOAL[ALLC]</v>
          </cell>
          <cell r="B68" t="str">
            <v>GWh</v>
          </cell>
          <cell r="C68" t="str">
            <v>EnerGreen</v>
          </cell>
          <cell r="D68" t="str">
            <v>EPCOAL[ALLC]_GWhS2</v>
          </cell>
          <cell r="E68">
            <v>7690.97</v>
          </cell>
          <cell r="F68">
            <v>8874.9599999999991</v>
          </cell>
          <cell r="G68">
            <v>11262</v>
          </cell>
          <cell r="H68">
            <v>14807.9</v>
          </cell>
          <cell r="I68">
            <v>25617.9</v>
          </cell>
          <cell r="J68">
            <v>24990.9</v>
          </cell>
          <cell r="K68">
            <v>24220.9</v>
          </cell>
          <cell r="L68">
            <v>28009.9</v>
          </cell>
          <cell r="M68">
            <v>27579.9</v>
          </cell>
          <cell r="N68">
            <v>28309.4</v>
          </cell>
          <cell r="O68">
            <v>42088.1</v>
          </cell>
          <cell r="P68">
            <v>48904</v>
          </cell>
          <cell r="Q68">
            <v>55787</v>
          </cell>
          <cell r="R68">
            <v>53371.1</v>
          </cell>
          <cell r="S68">
            <v>55826</v>
          </cell>
          <cell r="T68">
            <v>63472.9</v>
          </cell>
          <cell r="U68">
            <v>69156.7</v>
          </cell>
          <cell r="V68">
            <v>71958.8</v>
          </cell>
          <cell r="W68">
            <v>77284.600000000006</v>
          </cell>
          <cell r="X68">
            <v>76409.600000000006</v>
          </cell>
          <cell r="Y68">
            <v>88986.8</v>
          </cell>
          <cell r="Z68">
            <v>86179.1</v>
          </cell>
          <cell r="AA68">
            <v>84443.6</v>
          </cell>
          <cell r="AB68">
            <v>88611.1</v>
          </cell>
          <cell r="AC68">
            <v>91127.25</v>
          </cell>
          <cell r="AD68">
            <v>89051.62</v>
          </cell>
          <cell r="AE68">
            <v>89200.8</v>
          </cell>
          <cell r="AF68">
            <v>89131.41</v>
          </cell>
          <cell r="AG68">
            <v>90050.45</v>
          </cell>
          <cell r="AH68">
            <v>89455.43</v>
          </cell>
          <cell r="AI68">
            <v>86212.24</v>
          </cell>
          <cell r="AJ68">
            <v>81612.09</v>
          </cell>
          <cell r="AK68">
            <v>76342.38</v>
          </cell>
          <cell r="AL68">
            <v>71297.67</v>
          </cell>
          <cell r="AM68">
            <v>66273.53</v>
          </cell>
          <cell r="AN68">
            <v>62812.55</v>
          </cell>
          <cell r="AO68">
            <v>59362.64</v>
          </cell>
          <cell r="AP68">
            <v>56083.38</v>
          </cell>
          <cell r="AQ68">
            <v>53248.63</v>
          </cell>
          <cell r="AR68">
            <v>50324.89</v>
          </cell>
          <cell r="AS68">
            <v>47652.5</v>
          </cell>
          <cell r="AT68">
            <v>45384.93</v>
          </cell>
          <cell r="AU68">
            <v>43638.17</v>
          </cell>
          <cell r="AV68">
            <v>42725.43</v>
          </cell>
          <cell r="AW68">
            <v>41411.72</v>
          </cell>
          <cell r="AX68">
            <v>38457.22</v>
          </cell>
          <cell r="AY68">
            <v>34965.449999999997</v>
          </cell>
          <cell r="AZ68">
            <v>31120.959999999999</v>
          </cell>
          <cell r="BA68">
            <v>26870.69</v>
          </cell>
          <cell r="BB68">
            <v>22361.19</v>
          </cell>
          <cell r="BC68">
            <v>17545.68</v>
          </cell>
        </row>
        <row r="69">
          <cell r="A69" t="str">
            <v>EPOIL[ALLC]</v>
          </cell>
          <cell r="B69" t="str">
            <v>GWh</v>
          </cell>
          <cell r="C69" t="str">
            <v>EnerBase</v>
          </cell>
          <cell r="D69" t="str">
            <v>EPOIL[ALLC]_GWhS3</v>
          </cell>
          <cell r="E69">
            <v>3599.98</v>
          </cell>
          <cell r="F69">
            <v>4381.9799999999996</v>
          </cell>
          <cell r="G69">
            <v>7619.97</v>
          </cell>
          <cell r="H69">
            <v>2967.99</v>
          </cell>
          <cell r="I69">
            <v>2494.9899999999998</v>
          </cell>
          <cell r="J69">
            <v>2202.9899999999998</v>
          </cell>
          <cell r="K69">
            <v>5134.99</v>
          </cell>
          <cell r="L69">
            <v>2239.9899999999998</v>
          </cell>
          <cell r="M69">
            <v>1725</v>
          </cell>
          <cell r="N69">
            <v>3519.92</v>
          </cell>
          <cell r="O69">
            <v>3669.92</v>
          </cell>
          <cell r="P69">
            <v>9449.81</v>
          </cell>
          <cell r="Q69">
            <v>6013.89</v>
          </cell>
          <cell r="R69">
            <v>5338.91</v>
          </cell>
          <cell r="S69">
            <v>3489.94</v>
          </cell>
          <cell r="T69">
            <v>1738.97</v>
          </cell>
          <cell r="U69">
            <v>1183.98</v>
          </cell>
          <cell r="V69">
            <v>1526.98</v>
          </cell>
          <cell r="W69">
            <v>928.98</v>
          </cell>
          <cell r="X69">
            <v>1009.99</v>
          </cell>
          <cell r="Y69">
            <v>903.04</v>
          </cell>
          <cell r="Z69">
            <v>1013.28</v>
          </cell>
          <cell r="AA69">
            <v>1923.55</v>
          </cell>
          <cell r="AB69">
            <v>1480.57</v>
          </cell>
          <cell r="AC69">
            <v>1485.9</v>
          </cell>
          <cell r="AD69">
            <v>1686.4</v>
          </cell>
          <cell r="AE69">
            <v>1933.39</v>
          </cell>
          <cell r="AF69">
            <v>1797.72</v>
          </cell>
          <cell r="AG69">
            <v>1854.69</v>
          </cell>
          <cell r="AH69">
            <v>1899.21</v>
          </cell>
          <cell r="AI69">
            <v>1852.11</v>
          </cell>
          <cell r="AJ69">
            <v>1694.23</v>
          </cell>
          <cell r="AK69">
            <v>1620.32</v>
          </cell>
          <cell r="AL69">
            <v>1557.27</v>
          </cell>
          <cell r="AM69">
            <v>1474.15</v>
          </cell>
          <cell r="AN69">
            <v>1109.58</v>
          </cell>
          <cell r="AO69">
            <v>1060.3900000000001</v>
          </cell>
          <cell r="AP69">
            <v>1132.48</v>
          </cell>
          <cell r="AQ69">
            <v>1201.7</v>
          </cell>
          <cell r="AR69">
            <v>1284.6199999999999</v>
          </cell>
          <cell r="AS69">
            <v>1357.55</v>
          </cell>
          <cell r="AT69">
            <v>1426.34</v>
          </cell>
          <cell r="AU69">
            <v>1486.73</v>
          </cell>
          <cell r="AV69">
            <v>1543.98</v>
          </cell>
          <cell r="AW69">
            <v>1600.66</v>
          </cell>
          <cell r="AX69">
            <v>1659.81</v>
          </cell>
          <cell r="AY69">
            <v>1717.34</v>
          </cell>
          <cell r="AZ69">
            <v>1772.77</v>
          </cell>
          <cell r="BA69">
            <v>1816.91</v>
          </cell>
          <cell r="BB69">
            <v>1866.99</v>
          </cell>
          <cell r="BC69">
            <v>1908.94</v>
          </cell>
        </row>
        <row r="70">
          <cell r="A70" t="str">
            <v>EPOIL[ALLC]</v>
          </cell>
          <cell r="B70" t="str">
            <v>GWh</v>
          </cell>
          <cell r="C70" t="str">
            <v>EnerBlue</v>
          </cell>
          <cell r="D70" t="str">
            <v>EPOIL[ALLC]_GWhS1</v>
          </cell>
          <cell r="E70">
            <v>3599.98</v>
          </cell>
          <cell r="F70">
            <v>4381.9799999999996</v>
          </cell>
          <cell r="G70">
            <v>7619.97</v>
          </cell>
          <cell r="H70">
            <v>2967.99</v>
          </cell>
          <cell r="I70">
            <v>2494.9899999999998</v>
          </cell>
          <cell r="J70">
            <v>2202.9899999999998</v>
          </cell>
          <cell r="K70">
            <v>5134.99</v>
          </cell>
          <cell r="L70">
            <v>2239.9899999999998</v>
          </cell>
          <cell r="M70">
            <v>1725</v>
          </cell>
          <cell r="N70">
            <v>3519.92</v>
          </cell>
          <cell r="O70">
            <v>3669.92</v>
          </cell>
          <cell r="P70">
            <v>9449.81</v>
          </cell>
          <cell r="Q70">
            <v>6013.89</v>
          </cell>
          <cell r="R70">
            <v>5338.91</v>
          </cell>
          <cell r="S70">
            <v>3489.94</v>
          </cell>
          <cell r="T70">
            <v>1738.97</v>
          </cell>
          <cell r="U70">
            <v>1183.98</v>
          </cell>
          <cell r="V70">
            <v>1526.98</v>
          </cell>
          <cell r="W70">
            <v>928.98</v>
          </cell>
          <cell r="X70">
            <v>1009.99</v>
          </cell>
          <cell r="Y70">
            <v>903.04</v>
          </cell>
          <cell r="Z70">
            <v>1013.28</v>
          </cell>
          <cell r="AA70">
            <v>1923.55</v>
          </cell>
          <cell r="AB70">
            <v>1480.57</v>
          </cell>
          <cell r="AC70">
            <v>1649.38</v>
          </cell>
          <cell r="AD70">
            <v>2013</v>
          </cell>
          <cell r="AE70">
            <v>2436.21</v>
          </cell>
          <cell r="AF70">
            <v>2423.79</v>
          </cell>
          <cell r="AG70">
            <v>2526.98</v>
          </cell>
          <cell r="AH70">
            <v>2560.4</v>
          </cell>
          <cell r="AI70">
            <v>2397.64</v>
          </cell>
          <cell r="AJ70">
            <v>2142.81</v>
          </cell>
          <cell r="AK70">
            <v>2000.46</v>
          </cell>
          <cell r="AL70">
            <v>1899.95</v>
          </cell>
          <cell r="AM70">
            <v>1806.08</v>
          </cell>
          <cell r="AN70">
            <v>1444.34</v>
          </cell>
          <cell r="AO70">
            <v>1380.93</v>
          </cell>
          <cell r="AP70">
            <v>1433.67</v>
          </cell>
          <cell r="AQ70">
            <v>1487.44</v>
          </cell>
          <cell r="AR70">
            <v>1555.05</v>
          </cell>
          <cell r="AS70">
            <v>1623.85</v>
          </cell>
          <cell r="AT70">
            <v>1693.4</v>
          </cell>
          <cell r="AU70">
            <v>1763.12</v>
          </cell>
          <cell r="AV70">
            <v>1834.98</v>
          </cell>
          <cell r="AW70">
            <v>1883.59</v>
          </cell>
          <cell r="AX70">
            <v>1906.32</v>
          </cell>
          <cell r="AY70">
            <v>1916.58</v>
          </cell>
          <cell r="AZ70">
            <v>1922.29</v>
          </cell>
          <cell r="BA70">
            <v>1901.41</v>
          </cell>
          <cell r="BB70">
            <v>1867.13</v>
          </cell>
          <cell r="BC70">
            <v>1811.54</v>
          </cell>
        </row>
        <row r="71">
          <cell r="A71" t="str">
            <v>EPOIL[ALLC]</v>
          </cell>
          <cell r="B71" t="str">
            <v>GWh</v>
          </cell>
          <cell r="C71" t="str">
            <v>EnerGreen</v>
          </cell>
          <cell r="D71" t="str">
            <v>EPOIL[ALLC]_GWhS2</v>
          </cell>
          <cell r="E71">
            <v>3599.98</v>
          </cell>
          <cell r="F71">
            <v>4381.9799999999996</v>
          </cell>
          <cell r="G71">
            <v>7619.97</v>
          </cell>
          <cell r="H71">
            <v>2967.99</v>
          </cell>
          <cell r="I71">
            <v>2494.9899999999998</v>
          </cell>
          <cell r="J71">
            <v>2202.9899999999998</v>
          </cell>
          <cell r="K71">
            <v>5134.99</v>
          </cell>
          <cell r="L71">
            <v>2239.9899999999998</v>
          </cell>
          <cell r="M71">
            <v>1725</v>
          </cell>
          <cell r="N71">
            <v>3519.92</v>
          </cell>
          <cell r="O71">
            <v>3669.92</v>
          </cell>
          <cell r="P71">
            <v>9449.81</v>
          </cell>
          <cell r="Q71">
            <v>6013.89</v>
          </cell>
          <cell r="R71">
            <v>5338.91</v>
          </cell>
          <cell r="S71">
            <v>3489.94</v>
          </cell>
          <cell r="T71">
            <v>1738.97</v>
          </cell>
          <cell r="U71">
            <v>1183.98</v>
          </cell>
          <cell r="V71">
            <v>1526.98</v>
          </cell>
          <cell r="W71">
            <v>928.98</v>
          </cell>
          <cell r="X71">
            <v>1009.99</v>
          </cell>
          <cell r="Y71">
            <v>903.04</v>
          </cell>
          <cell r="Z71">
            <v>1013.28</v>
          </cell>
          <cell r="AA71">
            <v>1923.55</v>
          </cell>
          <cell r="AB71">
            <v>1480.57</v>
          </cell>
          <cell r="AC71">
            <v>1632.94</v>
          </cell>
          <cell r="AD71">
            <v>2014.34</v>
          </cell>
          <cell r="AE71">
            <v>2434.39</v>
          </cell>
          <cell r="AF71">
            <v>2402.4299999999998</v>
          </cell>
          <cell r="AG71">
            <v>2470.4499999999998</v>
          </cell>
          <cell r="AH71">
            <v>2438.69</v>
          </cell>
          <cell r="AI71">
            <v>2265.77</v>
          </cell>
          <cell r="AJ71">
            <v>2032.19</v>
          </cell>
          <cell r="AK71">
            <v>1914.01</v>
          </cell>
          <cell r="AL71">
            <v>1826.37</v>
          </cell>
          <cell r="AM71">
            <v>1724.5</v>
          </cell>
          <cell r="AN71">
            <v>1289.5</v>
          </cell>
          <cell r="AO71">
            <v>1192.05</v>
          </cell>
          <cell r="AP71">
            <v>1231.43</v>
          </cell>
          <cell r="AQ71">
            <v>1274.82</v>
          </cell>
          <cell r="AR71">
            <v>1318.4</v>
          </cell>
          <cell r="AS71">
            <v>1359.76</v>
          </cell>
          <cell r="AT71">
            <v>1404.29</v>
          </cell>
          <cell r="AU71">
            <v>1461.61</v>
          </cell>
          <cell r="AV71">
            <v>1551.04</v>
          </cell>
          <cell r="AW71">
            <v>1621.83</v>
          </cell>
          <cell r="AX71">
            <v>1622.85</v>
          </cell>
          <cell r="AY71">
            <v>1594.6</v>
          </cell>
          <cell r="AZ71">
            <v>1522.36</v>
          </cell>
          <cell r="BA71">
            <v>1407.66</v>
          </cell>
          <cell r="BB71">
            <v>1243.49</v>
          </cell>
          <cell r="BC71">
            <v>1032.31</v>
          </cell>
        </row>
        <row r="72">
          <cell r="A72" t="str">
            <v>EPGAS[ALLC]</v>
          </cell>
          <cell r="B72" t="str">
            <v>GWh</v>
          </cell>
          <cell r="C72" t="str">
            <v>EnerBase</v>
          </cell>
          <cell r="D72" t="str">
            <v>EPGAS[ALLC]_GWhS3</v>
          </cell>
          <cell r="E72">
            <v>50504.800000000003</v>
          </cell>
          <cell r="F72">
            <v>51691.8</v>
          </cell>
          <cell r="G72">
            <v>50012.800000000003</v>
          </cell>
          <cell r="H72">
            <v>54900.800000000003</v>
          </cell>
          <cell r="I72">
            <v>60796.3</v>
          </cell>
          <cell r="J72">
            <v>67102.600000000006</v>
          </cell>
          <cell r="K72">
            <v>70566.2</v>
          </cell>
          <cell r="L72">
            <v>67689</v>
          </cell>
          <cell r="M72">
            <v>70431.5</v>
          </cell>
          <cell r="N72">
            <v>67487.199999999997</v>
          </cell>
          <cell r="O72">
            <v>63786</v>
          </cell>
          <cell r="P72">
            <v>57851.9</v>
          </cell>
          <cell r="Q72">
            <v>62688.800000000003</v>
          </cell>
          <cell r="R72">
            <v>67742.8</v>
          </cell>
          <cell r="S72">
            <v>73826.7</v>
          </cell>
          <cell r="T72">
            <v>69960.800000000003</v>
          </cell>
          <cell r="U72">
            <v>65232.800000000003</v>
          </cell>
          <cell r="V72">
            <v>63272</v>
          </cell>
          <cell r="W72">
            <v>64052.800000000003</v>
          </cell>
          <cell r="X72">
            <v>72278.600000000006</v>
          </cell>
          <cell r="Y72">
            <v>53675.5</v>
          </cell>
          <cell r="Z72">
            <v>58430.400000000001</v>
          </cell>
          <cell r="AA72">
            <v>65599.8</v>
          </cell>
          <cell r="AB72">
            <v>65609.399999999994</v>
          </cell>
          <cell r="AC72">
            <v>68409.52</v>
          </cell>
          <cell r="AD72">
            <v>70044.27</v>
          </cell>
          <cell r="AE72">
            <v>71813.08</v>
          </cell>
          <cell r="AF72">
            <v>70447.899999999994</v>
          </cell>
          <cell r="AG72">
            <v>70331.66</v>
          </cell>
          <cell r="AH72">
            <v>70743.72</v>
          </cell>
          <cell r="AI72">
            <v>71771.22</v>
          </cell>
          <cell r="AJ72">
            <v>73668.59</v>
          </cell>
          <cell r="AK72">
            <v>76071.990000000005</v>
          </cell>
          <cell r="AL72">
            <v>79181.33</v>
          </cell>
          <cell r="AM72">
            <v>81731.990000000005</v>
          </cell>
          <cell r="AN72">
            <v>86493.74</v>
          </cell>
          <cell r="AO72">
            <v>90756.17</v>
          </cell>
          <cell r="AP72">
            <v>94785.3</v>
          </cell>
          <cell r="AQ72">
            <v>98507.44</v>
          </cell>
          <cell r="AR72">
            <v>103632.86</v>
          </cell>
          <cell r="AS72">
            <v>108451.23</v>
          </cell>
          <cell r="AT72">
            <v>112694.5</v>
          </cell>
          <cell r="AU72">
            <v>115845.68</v>
          </cell>
          <cell r="AV72">
            <v>118657.63</v>
          </cell>
          <cell r="AW72">
            <v>121340.47</v>
          </cell>
          <cell r="AX72">
            <v>123985.77</v>
          </cell>
          <cell r="AY72">
            <v>126374.81</v>
          </cell>
          <cell r="AZ72">
            <v>128522.41</v>
          </cell>
          <cell r="BA72">
            <v>129880.5</v>
          </cell>
          <cell r="BB72">
            <v>131596.75</v>
          </cell>
          <cell r="BC72">
            <v>132851.10999999999</v>
          </cell>
        </row>
        <row r="73">
          <cell r="A73" t="str">
            <v>EPGAS[ALLC]</v>
          </cell>
          <cell r="B73" t="str">
            <v>GWh</v>
          </cell>
          <cell r="C73" t="str">
            <v>EnerBlue</v>
          </cell>
          <cell r="D73" t="str">
            <v>EPGAS[ALLC]_GWhS1</v>
          </cell>
          <cell r="E73">
            <v>50504.800000000003</v>
          </cell>
          <cell r="F73">
            <v>51691.8</v>
          </cell>
          <cell r="G73">
            <v>50012.800000000003</v>
          </cell>
          <cell r="H73">
            <v>54900.800000000003</v>
          </cell>
          <cell r="I73">
            <v>60796.3</v>
          </cell>
          <cell r="J73">
            <v>67102.600000000006</v>
          </cell>
          <cell r="K73">
            <v>70566.2</v>
          </cell>
          <cell r="L73">
            <v>67689</v>
          </cell>
          <cell r="M73">
            <v>70431.5</v>
          </cell>
          <cell r="N73">
            <v>67487.199999999997</v>
          </cell>
          <cell r="O73">
            <v>63786</v>
          </cell>
          <cell r="P73">
            <v>57851.9</v>
          </cell>
          <cell r="Q73">
            <v>62688.800000000003</v>
          </cell>
          <cell r="R73">
            <v>67742.8</v>
          </cell>
          <cell r="S73">
            <v>73826.7</v>
          </cell>
          <cell r="T73">
            <v>69960.800000000003</v>
          </cell>
          <cell r="U73">
            <v>65232.800000000003</v>
          </cell>
          <cell r="V73">
            <v>63272</v>
          </cell>
          <cell r="W73">
            <v>64052.800000000003</v>
          </cell>
          <cell r="X73">
            <v>72278.600000000006</v>
          </cell>
          <cell r="Y73">
            <v>53675.5</v>
          </cell>
          <cell r="Z73">
            <v>58430.400000000001</v>
          </cell>
          <cell r="AA73">
            <v>65599.8</v>
          </cell>
          <cell r="AB73">
            <v>65609.399999999994</v>
          </cell>
          <cell r="AC73">
            <v>67990.45</v>
          </cell>
          <cell r="AD73">
            <v>69251.95</v>
          </cell>
          <cell r="AE73">
            <v>70615.460000000006</v>
          </cell>
          <cell r="AF73">
            <v>68588.94</v>
          </cell>
          <cell r="AG73">
            <v>65913.02</v>
          </cell>
          <cell r="AH73">
            <v>63081.09</v>
          </cell>
          <cell r="AI73">
            <v>60267</v>
          </cell>
          <cell r="AJ73">
            <v>58325.7</v>
          </cell>
          <cell r="AK73">
            <v>57160.29</v>
          </cell>
          <cell r="AL73">
            <v>57008.63</v>
          </cell>
          <cell r="AM73">
            <v>57123.63</v>
          </cell>
          <cell r="AN73">
            <v>58585.59</v>
          </cell>
          <cell r="AO73">
            <v>59579.360000000001</v>
          </cell>
          <cell r="AP73">
            <v>60173.26</v>
          </cell>
          <cell r="AQ73">
            <v>60467.21</v>
          </cell>
          <cell r="AR73">
            <v>61246.9</v>
          </cell>
          <cell r="AS73">
            <v>62093.42</v>
          </cell>
          <cell r="AT73">
            <v>62377.919999999998</v>
          </cell>
          <cell r="AU73">
            <v>61984.31</v>
          </cell>
          <cell r="AV73">
            <v>61409.46</v>
          </cell>
          <cell r="AW73">
            <v>59940.1</v>
          </cell>
          <cell r="AX73">
            <v>57638.01</v>
          </cell>
          <cell r="AY73">
            <v>55121.5</v>
          </cell>
          <cell r="AZ73">
            <v>52660.25</v>
          </cell>
          <cell r="BA73">
            <v>49839.98</v>
          </cell>
          <cell r="BB73">
            <v>47121.88</v>
          </cell>
          <cell r="BC73">
            <v>44213.3</v>
          </cell>
        </row>
        <row r="74">
          <cell r="A74" t="str">
            <v>EPGAS[ALLC]</v>
          </cell>
          <cell r="B74" t="str">
            <v>GWh</v>
          </cell>
          <cell r="C74" t="str">
            <v>EnerGreen</v>
          </cell>
          <cell r="D74" t="str">
            <v>EPGAS[ALLC]_GWhS2</v>
          </cell>
          <cell r="E74">
            <v>50504.800000000003</v>
          </cell>
          <cell r="F74">
            <v>51691.8</v>
          </cell>
          <cell r="G74">
            <v>50012.800000000003</v>
          </cell>
          <cell r="H74">
            <v>54900.800000000003</v>
          </cell>
          <cell r="I74">
            <v>60796.3</v>
          </cell>
          <cell r="J74">
            <v>67102.600000000006</v>
          </cell>
          <cell r="K74">
            <v>70566.2</v>
          </cell>
          <cell r="L74">
            <v>67689</v>
          </cell>
          <cell r="M74">
            <v>70431.5</v>
          </cell>
          <cell r="N74">
            <v>67487.199999999997</v>
          </cell>
          <cell r="O74">
            <v>63786</v>
          </cell>
          <cell r="P74">
            <v>57851.9</v>
          </cell>
          <cell r="Q74">
            <v>62688.800000000003</v>
          </cell>
          <cell r="R74">
            <v>67742.8</v>
          </cell>
          <cell r="S74">
            <v>73826.7</v>
          </cell>
          <cell r="T74">
            <v>69960.800000000003</v>
          </cell>
          <cell r="U74">
            <v>65232.800000000003</v>
          </cell>
          <cell r="V74">
            <v>63272</v>
          </cell>
          <cell r="W74">
            <v>64052.800000000003</v>
          </cell>
          <cell r="X74">
            <v>72278.600000000006</v>
          </cell>
          <cell r="Y74">
            <v>53675.5</v>
          </cell>
          <cell r="Z74">
            <v>58430.400000000001</v>
          </cell>
          <cell r="AA74">
            <v>65599.8</v>
          </cell>
          <cell r="AB74">
            <v>65609.399999999994</v>
          </cell>
          <cell r="AC74">
            <v>67944.84</v>
          </cell>
          <cell r="AD74">
            <v>69758.13</v>
          </cell>
          <cell r="AE74">
            <v>71364.11</v>
          </cell>
          <cell r="AF74">
            <v>69632.59</v>
          </cell>
          <cell r="AG74">
            <v>66873.100000000006</v>
          </cell>
          <cell r="AH74">
            <v>63303.8</v>
          </cell>
          <cell r="AI74">
            <v>60719.65</v>
          </cell>
          <cell r="AJ74">
            <v>59186.26</v>
          </cell>
          <cell r="AK74">
            <v>58063.040000000001</v>
          </cell>
          <cell r="AL74">
            <v>57417.8</v>
          </cell>
          <cell r="AM74">
            <v>56468.73</v>
          </cell>
          <cell r="AN74">
            <v>56650.52</v>
          </cell>
          <cell r="AO74">
            <v>56402.99</v>
          </cell>
          <cell r="AP74">
            <v>55924.76</v>
          </cell>
          <cell r="AQ74">
            <v>55396.93</v>
          </cell>
          <cell r="AR74">
            <v>55222.84</v>
          </cell>
          <cell r="AS74">
            <v>55529.51</v>
          </cell>
          <cell r="AT74">
            <v>55830.54</v>
          </cell>
          <cell r="AU74">
            <v>56088.93</v>
          </cell>
          <cell r="AV74">
            <v>57301.75</v>
          </cell>
          <cell r="AW74">
            <v>57845.06</v>
          </cell>
          <cell r="AX74">
            <v>55943.06</v>
          </cell>
          <cell r="AY74">
            <v>52957.86</v>
          </cell>
          <cell r="AZ74">
            <v>48977.56</v>
          </cell>
          <cell r="BA74">
            <v>44051.64</v>
          </cell>
          <cell r="BB74">
            <v>38212.51</v>
          </cell>
          <cell r="BC74">
            <v>31483.46</v>
          </cell>
        </row>
        <row r="75">
          <cell r="A75" t="str">
            <v>EPNUT[ALLC]</v>
          </cell>
          <cell r="B75" t="str">
            <v>GWh</v>
          </cell>
          <cell r="C75" t="str">
            <v>EnerBase</v>
          </cell>
          <cell r="D75" t="str">
            <v>EPNUT[ALLC]_GWhS3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0.72</v>
          </cell>
          <cell r="AD75">
            <v>1.43</v>
          </cell>
          <cell r="AE75">
            <v>2.15</v>
          </cell>
          <cell r="AF75">
            <v>2.87</v>
          </cell>
          <cell r="AG75">
            <v>3.58</v>
          </cell>
          <cell r="AH75">
            <v>4.3</v>
          </cell>
          <cell r="AI75">
            <v>5.0199999999999996</v>
          </cell>
          <cell r="AJ75">
            <v>5.74</v>
          </cell>
          <cell r="AK75">
            <v>6.46</v>
          </cell>
          <cell r="AL75">
            <v>7.18</v>
          </cell>
          <cell r="AM75">
            <v>7.9</v>
          </cell>
          <cell r="AN75">
            <v>8.6199999999999992</v>
          </cell>
          <cell r="AO75">
            <v>9.34</v>
          </cell>
          <cell r="AP75">
            <v>10.07</v>
          </cell>
          <cell r="AQ75">
            <v>10.79</v>
          </cell>
          <cell r="AR75">
            <v>11.51</v>
          </cell>
          <cell r="AS75">
            <v>12.24</v>
          </cell>
          <cell r="AT75">
            <v>13.63</v>
          </cell>
          <cell r="AU75">
            <v>15.03</v>
          </cell>
          <cell r="AV75">
            <v>16.43</v>
          </cell>
          <cell r="AW75">
            <v>17.809999999999999</v>
          </cell>
          <cell r="AX75">
            <v>19.18</v>
          </cell>
          <cell r="AY75">
            <v>20.52</v>
          </cell>
          <cell r="AZ75">
            <v>21.86</v>
          </cell>
          <cell r="BA75">
            <v>23.17</v>
          </cell>
          <cell r="BB75">
            <v>24.47</v>
          </cell>
          <cell r="BC75">
            <v>25.75</v>
          </cell>
        </row>
        <row r="76">
          <cell r="A76" t="str">
            <v>EPNUT[ALLC]</v>
          </cell>
          <cell r="B76" t="str">
            <v>GWh</v>
          </cell>
          <cell r="C76" t="str">
            <v>EnerBlue</v>
          </cell>
          <cell r="D76" t="str">
            <v>EPNUT[ALLC]_GWhS1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0.72</v>
          </cell>
          <cell r="AD76">
            <v>1.43</v>
          </cell>
          <cell r="AE76">
            <v>2.15</v>
          </cell>
          <cell r="AF76">
            <v>2.87</v>
          </cell>
          <cell r="AG76">
            <v>3.58</v>
          </cell>
          <cell r="AH76">
            <v>4.3</v>
          </cell>
          <cell r="AI76">
            <v>5.0199999999999996</v>
          </cell>
          <cell r="AJ76">
            <v>5.74</v>
          </cell>
          <cell r="AK76">
            <v>6.46</v>
          </cell>
          <cell r="AL76">
            <v>7.18</v>
          </cell>
          <cell r="AM76">
            <v>7.9</v>
          </cell>
          <cell r="AN76">
            <v>8.6199999999999992</v>
          </cell>
          <cell r="AO76">
            <v>9.34</v>
          </cell>
          <cell r="AP76">
            <v>10.07</v>
          </cell>
          <cell r="AQ76">
            <v>10.79</v>
          </cell>
          <cell r="AR76">
            <v>11.51</v>
          </cell>
          <cell r="AS76">
            <v>12.24</v>
          </cell>
          <cell r="AT76">
            <v>13.63</v>
          </cell>
          <cell r="AU76">
            <v>15.03</v>
          </cell>
          <cell r="AV76">
            <v>16.43</v>
          </cell>
          <cell r="AW76">
            <v>17.809999999999999</v>
          </cell>
          <cell r="AX76">
            <v>19.18</v>
          </cell>
          <cell r="AY76">
            <v>20.52</v>
          </cell>
          <cell r="AZ76">
            <v>21.86</v>
          </cell>
          <cell r="BA76">
            <v>23.17</v>
          </cell>
          <cell r="BB76">
            <v>24.47</v>
          </cell>
          <cell r="BC76">
            <v>25.75</v>
          </cell>
        </row>
        <row r="77">
          <cell r="A77" t="str">
            <v>EPNUT[ALLC]</v>
          </cell>
          <cell r="B77" t="str">
            <v>GWh</v>
          </cell>
          <cell r="C77" t="str">
            <v>EnerGreen</v>
          </cell>
          <cell r="D77" t="str">
            <v>EPNUT[ALLC]_GWhS2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0.72</v>
          </cell>
          <cell r="AD77">
            <v>1.43</v>
          </cell>
          <cell r="AE77">
            <v>2.15</v>
          </cell>
          <cell r="AF77">
            <v>2.87</v>
          </cell>
          <cell r="AG77">
            <v>3.58</v>
          </cell>
          <cell r="AH77">
            <v>4.3</v>
          </cell>
          <cell r="AI77">
            <v>5.0199999999999996</v>
          </cell>
          <cell r="AJ77">
            <v>5.74</v>
          </cell>
          <cell r="AK77">
            <v>6.46</v>
          </cell>
          <cell r="AL77">
            <v>7.18</v>
          </cell>
          <cell r="AM77">
            <v>7.9</v>
          </cell>
          <cell r="AN77">
            <v>8.6199999999999992</v>
          </cell>
          <cell r="AO77">
            <v>9.34</v>
          </cell>
          <cell r="AP77">
            <v>10.07</v>
          </cell>
          <cell r="AQ77">
            <v>10.79</v>
          </cell>
          <cell r="AR77">
            <v>11.51</v>
          </cell>
          <cell r="AS77">
            <v>12.24</v>
          </cell>
          <cell r="AT77">
            <v>13.63</v>
          </cell>
          <cell r="AU77">
            <v>15.03</v>
          </cell>
          <cell r="AV77">
            <v>16.43</v>
          </cell>
          <cell r="AW77">
            <v>17.809999999999999</v>
          </cell>
          <cell r="AX77">
            <v>19.18</v>
          </cell>
          <cell r="AY77">
            <v>20.52</v>
          </cell>
          <cell r="AZ77">
            <v>21.86</v>
          </cell>
          <cell r="BA77">
            <v>23.17</v>
          </cell>
          <cell r="BB77">
            <v>24.47</v>
          </cell>
          <cell r="BC77">
            <v>25.75</v>
          </cell>
        </row>
        <row r="78">
          <cell r="A78" t="str">
            <v>EPOTH[ALLC]</v>
          </cell>
          <cell r="B78" t="str">
            <v>GWh</v>
          </cell>
          <cell r="C78" t="str">
            <v>EnerBase</v>
          </cell>
          <cell r="D78" t="str">
            <v>EPOTH[ALLC]_GWhS3</v>
          </cell>
          <cell r="E78">
            <v>0</v>
          </cell>
          <cell r="F78">
            <v>0.48</v>
          </cell>
          <cell r="G78">
            <v>0.03</v>
          </cell>
          <cell r="H78">
            <v>0.03</v>
          </cell>
          <cell r="I78">
            <v>0.01</v>
          </cell>
          <cell r="J78">
            <v>0.01</v>
          </cell>
          <cell r="K78">
            <v>0.12</v>
          </cell>
          <cell r="L78">
            <v>0</v>
          </cell>
          <cell r="M78">
            <v>0</v>
          </cell>
          <cell r="N78">
            <v>0.13</v>
          </cell>
          <cell r="O78">
            <v>0.39</v>
          </cell>
          <cell r="P78">
            <v>0</v>
          </cell>
          <cell r="Q78">
            <v>0</v>
          </cell>
          <cell r="R78">
            <v>0.19</v>
          </cell>
          <cell r="S78">
            <v>0.16</v>
          </cell>
          <cell r="T78">
            <v>0.11</v>
          </cell>
          <cell r="U78">
            <v>0.85</v>
          </cell>
          <cell r="V78">
            <v>0.72</v>
          </cell>
          <cell r="W78">
            <v>1.01</v>
          </cell>
          <cell r="X78">
            <v>0.81</v>
          </cell>
          <cell r="Y78">
            <v>0.75</v>
          </cell>
          <cell r="Z78">
            <v>1.33</v>
          </cell>
          <cell r="AA78">
            <v>1.33</v>
          </cell>
          <cell r="AB78">
            <v>1.08</v>
          </cell>
          <cell r="AC78">
            <v>3.17</v>
          </cell>
          <cell r="AD78">
            <v>6.57</v>
          </cell>
          <cell r="AE78">
            <v>9.3699999999999992</v>
          </cell>
          <cell r="AF78">
            <v>12.36</v>
          </cell>
          <cell r="AG78">
            <v>15.63</v>
          </cell>
          <cell r="AH78">
            <v>20.02</v>
          </cell>
          <cell r="AI78">
            <v>23.92</v>
          </cell>
          <cell r="AJ78">
            <v>27.25</v>
          </cell>
          <cell r="AK78">
            <v>30.36</v>
          </cell>
          <cell r="AL78">
            <v>33.35</v>
          </cell>
          <cell r="AM78">
            <v>36.090000000000003</v>
          </cell>
          <cell r="AN78">
            <v>38.799999999999997</v>
          </cell>
          <cell r="AO78">
            <v>41.55</v>
          </cell>
          <cell r="AP78">
            <v>44.41</v>
          </cell>
          <cell r="AQ78">
            <v>47.43</v>
          </cell>
          <cell r="AR78">
            <v>50.65</v>
          </cell>
          <cell r="AS78">
            <v>54.12</v>
          </cell>
          <cell r="AT78">
            <v>57.91</v>
          </cell>
          <cell r="AU78">
            <v>62.05</v>
          </cell>
          <cell r="AV78">
            <v>66.55</v>
          </cell>
          <cell r="AW78">
            <v>71.39</v>
          </cell>
          <cell r="AX78">
            <v>76.650000000000006</v>
          </cell>
          <cell r="AY78">
            <v>82.36</v>
          </cell>
          <cell r="AZ78">
            <v>88.56</v>
          </cell>
          <cell r="BA78">
            <v>95.3</v>
          </cell>
          <cell r="BB78">
            <v>102.64</v>
          </cell>
          <cell r="BC78">
            <v>110.59</v>
          </cell>
        </row>
        <row r="79">
          <cell r="A79" t="str">
            <v>EPOTH[ALLC]</v>
          </cell>
          <cell r="B79" t="str">
            <v>GWh</v>
          </cell>
          <cell r="C79" t="str">
            <v>EnerBlue</v>
          </cell>
          <cell r="D79" t="str">
            <v>EPOTH[ALLC]_GWhS1</v>
          </cell>
          <cell r="E79">
            <v>0</v>
          </cell>
          <cell r="F79">
            <v>0.48</v>
          </cell>
          <cell r="G79">
            <v>0.03</v>
          </cell>
          <cell r="H79">
            <v>0.03</v>
          </cell>
          <cell r="I79">
            <v>0.01</v>
          </cell>
          <cell r="J79">
            <v>0.01</v>
          </cell>
          <cell r="K79">
            <v>0.12</v>
          </cell>
          <cell r="L79">
            <v>0</v>
          </cell>
          <cell r="M79">
            <v>0</v>
          </cell>
          <cell r="N79">
            <v>0.13</v>
          </cell>
          <cell r="O79">
            <v>0.39</v>
          </cell>
          <cell r="P79">
            <v>0</v>
          </cell>
          <cell r="Q79">
            <v>0</v>
          </cell>
          <cell r="R79">
            <v>0.19</v>
          </cell>
          <cell r="S79">
            <v>0.16</v>
          </cell>
          <cell r="T79">
            <v>0.11</v>
          </cell>
          <cell r="U79">
            <v>0.85</v>
          </cell>
          <cell r="V79">
            <v>0.72</v>
          </cell>
          <cell r="W79">
            <v>1.01</v>
          </cell>
          <cell r="X79">
            <v>0.81</v>
          </cell>
          <cell r="Y79">
            <v>0.75</v>
          </cell>
          <cell r="Z79">
            <v>1.33</v>
          </cell>
          <cell r="AA79">
            <v>1.33</v>
          </cell>
          <cell r="AB79">
            <v>1.08</v>
          </cell>
          <cell r="AC79">
            <v>3.26</v>
          </cell>
          <cell r="AD79">
            <v>6.76</v>
          </cell>
          <cell r="AE79">
            <v>9.6999999999999993</v>
          </cell>
          <cell r="AF79">
            <v>12.89</v>
          </cell>
          <cell r="AG79">
            <v>16.41</v>
          </cell>
          <cell r="AH79">
            <v>21.11</v>
          </cell>
          <cell r="AI79">
            <v>25.42</v>
          </cell>
          <cell r="AJ79">
            <v>29.33</v>
          </cell>
          <cell r="AK79">
            <v>33.14</v>
          </cell>
          <cell r="AL79">
            <v>36.950000000000003</v>
          </cell>
          <cell r="AM79">
            <v>40.54</v>
          </cell>
          <cell r="AN79">
            <v>44.16</v>
          </cell>
          <cell r="AO79">
            <v>48.22</v>
          </cell>
          <cell r="AP79">
            <v>52.37</v>
          </cell>
          <cell r="AQ79">
            <v>56.78</v>
          </cell>
          <cell r="AR79">
            <v>61.5</v>
          </cell>
          <cell r="AS79">
            <v>66.61</v>
          </cell>
          <cell r="AT79">
            <v>72.12</v>
          </cell>
          <cell r="AU79">
            <v>78.040000000000006</v>
          </cell>
          <cell r="AV79">
            <v>84.36</v>
          </cell>
          <cell r="AW79">
            <v>91.09</v>
          </cell>
          <cell r="AX79">
            <v>98.24</v>
          </cell>
          <cell r="AY79">
            <v>105.93</v>
          </cell>
          <cell r="AZ79">
            <v>114.21</v>
          </cell>
          <cell r="BA79">
            <v>123.11</v>
          </cell>
          <cell r="BB79">
            <v>132.71</v>
          </cell>
          <cell r="BC79">
            <v>143.03</v>
          </cell>
        </row>
        <row r="80">
          <cell r="A80" t="str">
            <v>EPOTH[ALLC]</v>
          </cell>
          <cell r="B80" t="str">
            <v>GWh</v>
          </cell>
          <cell r="C80" t="str">
            <v>EnerGreen</v>
          </cell>
          <cell r="D80" t="str">
            <v>EPOTH[ALLC]_GWhS2</v>
          </cell>
          <cell r="E80">
            <v>0</v>
          </cell>
          <cell r="F80">
            <v>0.48</v>
          </cell>
          <cell r="G80">
            <v>0.03</v>
          </cell>
          <cell r="H80">
            <v>0.03</v>
          </cell>
          <cell r="I80">
            <v>0.01</v>
          </cell>
          <cell r="J80">
            <v>0.01</v>
          </cell>
          <cell r="K80">
            <v>0.12</v>
          </cell>
          <cell r="L80">
            <v>0</v>
          </cell>
          <cell r="M80">
            <v>0</v>
          </cell>
          <cell r="N80">
            <v>0.13</v>
          </cell>
          <cell r="O80">
            <v>0.39</v>
          </cell>
          <cell r="P80">
            <v>0</v>
          </cell>
          <cell r="Q80">
            <v>0</v>
          </cell>
          <cell r="R80">
            <v>0.19</v>
          </cell>
          <cell r="S80">
            <v>0.16</v>
          </cell>
          <cell r="T80">
            <v>0.11</v>
          </cell>
          <cell r="U80">
            <v>0.85</v>
          </cell>
          <cell r="V80">
            <v>0.72</v>
          </cell>
          <cell r="W80">
            <v>1.01</v>
          </cell>
          <cell r="X80">
            <v>0.81</v>
          </cell>
          <cell r="Y80">
            <v>0.75</v>
          </cell>
          <cell r="Z80">
            <v>1.33</v>
          </cell>
          <cell r="AA80">
            <v>1.33</v>
          </cell>
          <cell r="AB80">
            <v>1.08</v>
          </cell>
          <cell r="AC80">
            <v>3.25</v>
          </cell>
          <cell r="AD80">
            <v>6.86</v>
          </cell>
          <cell r="AE80">
            <v>9.99</v>
          </cell>
          <cell r="AF80">
            <v>13.6</v>
          </cell>
          <cell r="AG80">
            <v>17.62</v>
          </cell>
          <cell r="AH80">
            <v>23.03</v>
          </cell>
          <cell r="AI80">
            <v>28.39</v>
          </cell>
          <cell r="AJ80">
            <v>33.36</v>
          </cell>
          <cell r="AK80">
            <v>38.5</v>
          </cell>
          <cell r="AL80">
            <v>43.86</v>
          </cell>
          <cell r="AM80">
            <v>49.1</v>
          </cell>
          <cell r="AN80">
            <v>54.61</v>
          </cell>
          <cell r="AO80">
            <v>61.19</v>
          </cell>
          <cell r="AP80">
            <v>67.92</v>
          </cell>
          <cell r="AQ80">
            <v>75.010000000000005</v>
          </cell>
          <cell r="AR80">
            <v>82.7</v>
          </cell>
          <cell r="AS80">
            <v>91.08</v>
          </cell>
          <cell r="AT80">
            <v>100.12</v>
          </cell>
          <cell r="AU80">
            <v>109.95</v>
          </cell>
          <cell r="AV80">
            <v>120.45</v>
          </cell>
          <cell r="AW80">
            <v>131.51</v>
          </cell>
          <cell r="AX80">
            <v>143.02000000000001</v>
          </cell>
          <cell r="AY80">
            <v>155.36000000000001</v>
          </cell>
          <cell r="AZ80">
            <v>168.52</v>
          </cell>
          <cell r="BA80">
            <v>182.58</v>
          </cell>
          <cell r="BB80">
            <v>197.38</v>
          </cell>
          <cell r="BC80">
            <v>212.87</v>
          </cell>
        </row>
        <row r="81">
          <cell r="A81" t="str">
            <v>EPBIO[ALLC]</v>
          </cell>
          <cell r="B81" t="str">
            <v>GWh</v>
          </cell>
          <cell r="C81" t="str">
            <v>EnerBase</v>
          </cell>
          <cell r="D81" t="str">
            <v>EPBIO[ALLC]_GWhS3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1171.97</v>
          </cell>
          <cell r="O81">
            <v>1009.98</v>
          </cell>
          <cell r="P81">
            <v>1060.98</v>
          </cell>
          <cell r="Q81">
            <v>826.98</v>
          </cell>
          <cell r="R81">
            <v>1148.98</v>
          </cell>
          <cell r="S81">
            <v>700.99</v>
          </cell>
          <cell r="T81">
            <v>750.99</v>
          </cell>
          <cell r="U81">
            <v>759.99</v>
          </cell>
          <cell r="V81">
            <v>838.99</v>
          </cell>
          <cell r="W81">
            <v>1351.98</v>
          </cell>
          <cell r="X81">
            <v>1082.6300000000001</v>
          </cell>
          <cell r="Y81">
            <v>1226.24</v>
          </cell>
          <cell r="Z81">
            <v>1224.99</v>
          </cell>
          <cell r="AA81">
            <v>1224.99</v>
          </cell>
          <cell r="AB81">
            <v>1224.99</v>
          </cell>
          <cell r="AC81">
            <v>1050.54</v>
          </cell>
          <cell r="AD81">
            <v>1082.68</v>
          </cell>
          <cell r="AE81">
            <v>1127.05</v>
          </cell>
          <cell r="AF81">
            <v>1110.58</v>
          </cell>
          <cell r="AG81">
            <v>1105.5899999999999</v>
          </cell>
          <cell r="AH81">
            <v>1087.23</v>
          </cell>
          <cell r="AI81">
            <v>1023.89</v>
          </cell>
          <cell r="AJ81">
            <v>940.27</v>
          </cell>
          <cell r="AK81">
            <v>882.57</v>
          </cell>
          <cell r="AL81">
            <v>822.11</v>
          </cell>
          <cell r="AM81">
            <v>758.84</v>
          </cell>
          <cell r="AN81">
            <v>726.35</v>
          </cell>
          <cell r="AO81">
            <v>701.13</v>
          </cell>
          <cell r="AP81">
            <v>683.93</v>
          </cell>
          <cell r="AQ81">
            <v>672.02</v>
          </cell>
          <cell r="AR81">
            <v>668.67</v>
          </cell>
          <cell r="AS81">
            <v>660.6</v>
          </cell>
          <cell r="AT81">
            <v>650.96</v>
          </cell>
          <cell r="AU81">
            <v>637</v>
          </cell>
          <cell r="AV81">
            <v>620.88</v>
          </cell>
          <cell r="AW81">
            <v>605.24</v>
          </cell>
          <cell r="AX81">
            <v>589.66999999999996</v>
          </cell>
          <cell r="AY81">
            <v>572.35</v>
          </cell>
          <cell r="AZ81">
            <v>549.82000000000005</v>
          </cell>
          <cell r="BA81">
            <v>523.72</v>
          </cell>
          <cell r="BB81">
            <v>499.87</v>
          </cell>
          <cell r="BC81">
            <v>473.86</v>
          </cell>
        </row>
        <row r="82">
          <cell r="A82" t="str">
            <v>EPBIO[ALLC]</v>
          </cell>
          <cell r="B82" t="str">
            <v>GWh</v>
          </cell>
          <cell r="C82" t="str">
            <v>EnerBlue</v>
          </cell>
          <cell r="D82" t="str">
            <v>EPBIO[ALLC]_GWhS1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1171.97</v>
          </cell>
          <cell r="O82">
            <v>1009.98</v>
          </cell>
          <cell r="P82">
            <v>1060.98</v>
          </cell>
          <cell r="Q82">
            <v>826.98</v>
          </cell>
          <cell r="R82">
            <v>1148.98</v>
          </cell>
          <cell r="S82">
            <v>700.99</v>
          </cell>
          <cell r="T82">
            <v>750.99</v>
          </cell>
          <cell r="U82">
            <v>759.99</v>
          </cell>
          <cell r="V82">
            <v>838.99</v>
          </cell>
          <cell r="W82">
            <v>1351.98</v>
          </cell>
          <cell r="X82">
            <v>1082.6300000000001</v>
          </cell>
          <cell r="Y82">
            <v>1226.24</v>
          </cell>
          <cell r="Z82">
            <v>1224.99</v>
          </cell>
          <cell r="AA82">
            <v>1224.99</v>
          </cell>
          <cell r="AB82">
            <v>1224.99</v>
          </cell>
          <cell r="AC82">
            <v>1048.94</v>
          </cell>
          <cell r="AD82">
            <v>1105.93</v>
          </cell>
          <cell r="AE82">
            <v>1186.27</v>
          </cell>
          <cell r="AF82">
            <v>1207.74</v>
          </cell>
          <cell r="AG82">
            <v>1210.6400000000001</v>
          </cell>
          <cell r="AH82">
            <v>1183.75</v>
          </cell>
          <cell r="AI82">
            <v>1088.57</v>
          </cell>
          <cell r="AJ82">
            <v>985.51</v>
          </cell>
          <cell r="AK82">
            <v>923.98</v>
          </cell>
          <cell r="AL82">
            <v>870.71</v>
          </cell>
          <cell r="AM82">
            <v>822.89</v>
          </cell>
          <cell r="AN82">
            <v>802.39</v>
          </cell>
          <cell r="AO82">
            <v>788.01</v>
          </cell>
          <cell r="AP82">
            <v>780.08</v>
          </cell>
          <cell r="AQ82">
            <v>778.74</v>
          </cell>
          <cell r="AR82">
            <v>784.96</v>
          </cell>
          <cell r="AS82">
            <v>792.37</v>
          </cell>
          <cell r="AT82">
            <v>799.37</v>
          </cell>
          <cell r="AU82">
            <v>802.78</v>
          </cell>
          <cell r="AV82">
            <v>804.07</v>
          </cell>
          <cell r="AW82">
            <v>795.88</v>
          </cell>
          <cell r="AX82">
            <v>778.77</v>
          </cell>
          <cell r="AY82">
            <v>760.88</v>
          </cell>
          <cell r="AZ82">
            <v>742.36</v>
          </cell>
          <cell r="BA82">
            <v>720.11</v>
          </cell>
          <cell r="BB82">
            <v>706.97</v>
          </cell>
          <cell r="BC82">
            <v>697.61</v>
          </cell>
        </row>
        <row r="83">
          <cell r="A83" t="str">
            <v>EPBIO[ALLC]</v>
          </cell>
          <cell r="B83" t="str">
            <v>GWh</v>
          </cell>
          <cell r="C83" t="str">
            <v>EnerGreen</v>
          </cell>
          <cell r="D83" t="str">
            <v>EPBIO[ALLC]_GWhS2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1171.97</v>
          </cell>
          <cell r="O83">
            <v>1009.98</v>
          </cell>
          <cell r="P83">
            <v>1060.98</v>
          </cell>
          <cell r="Q83">
            <v>826.98</v>
          </cell>
          <cell r="R83">
            <v>1148.98</v>
          </cell>
          <cell r="S83">
            <v>700.99</v>
          </cell>
          <cell r="T83">
            <v>750.99</v>
          </cell>
          <cell r="U83">
            <v>759.99</v>
          </cell>
          <cell r="V83">
            <v>838.99</v>
          </cell>
          <cell r="W83">
            <v>1351.98</v>
          </cell>
          <cell r="X83">
            <v>1082.6300000000001</v>
          </cell>
          <cell r="Y83">
            <v>1226.24</v>
          </cell>
          <cell r="Z83">
            <v>1224.99</v>
          </cell>
          <cell r="AA83">
            <v>1224.99</v>
          </cell>
          <cell r="AB83">
            <v>1224.99</v>
          </cell>
          <cell r="AC83">
            <v>1050.58</v>
          </cell>
          <cell r="AD83">
            <v>1153.83</v>
          </cell>
          <cell r="AE83">
            <v>1297.8</v>
          </cell>
          <cell r="AF83">
            <v>1391.29</v>
          </cell>
          <cell r="AG83">
            <v>1460.7</v>
          </cell>
          <cell r="AH83">
            <v>1472.39</v>
          </cell>
          <cell r="AI83">
            <v>1388.91</v>
          </cell>
          <cell r="AJ83">
            <v>1299.94</v>
          </cell>
          <cell r="AK83">
            <v>1245.21</v>
          </cell>
          <cell r="AL83">
            <v>1187.5899999999999</v>
          </cell>
          <cell r="AM83">
            <v>1127.6500000000001</v>
          </cell>
          <cell r="AN83">
            <v>1101.6600000000001</v>
          </cell>
          <cell r="AO83">
            <v>1080.4000000000001</v>
          </cell>
          <cell r="AP83">
            <v>1068.8900000000001</v>
          </cell>
          <cell r="AQ83">
            <v>1068.75</v>
          </cell>
          <cell r="AR83">
            <v>1070.54</v>
          </cell>
          <cell r="AS83">
            <v>1072.67</v>
          </cell>
          <cell r="AT83">
            <v>1078.29</v>
          </cell>
          <cell r="AU83">
            <v>1094.55</v>
          </cell>
          <cell r="AV83">
            <v>1138.5999999999999</v>
          </cell>
          <cell r="AW83">
            <v>1177.4100000000001</v>
          </cell>
          <cell r="AX83">
            <v>1182.6099999999999</v>
          </cell>
          <cell r="AY83">
            <v>1200.92</v>
          </cell>
          <cell r="AZ83">
            <v>1183.01</v>
          </cell>
          <cell r="BA83">
            <v>1150.5999999999999</v>
          </cell>
          <cell r="BB83">
            <v>1078.54</v>
          </cell>
          <cell r="BC83">
            <v>980.24</v>
          </cell>
        </row>
        <row r="84">
          <cell r="A84" t="str">
            <v>EPHYT[ALLC]</v>
          </cell>
          <cell r="B84" t="str">
            <v>GWh</v>
          </cell>
          <cell r="C84" t="str">
            <v>EnerBase</v>
          </cell>
          <cell r="D84" t="str">
            <v>EPHYT[ALLC]_GWhS3</v>
          </cell>
          <cell r="E84">
            <v>7414</v>
          </cell>
          <cell r="F84">
            <v>6435</v>
          </cell>
          <cell r="G84">
            <v>5301</v>
          </cell>
          <cell r="H84">
            <v>5750</v>
          </cell>
          <cell r="I84">
            <v>5926.3</v>
          </cell>
          <cell r="J84">
            <v>6600.9</v>
          </cell>
          <cell r="K84">
            <v>6779.1</v>
          </cell>
          <cell r="L84">
            <v>7010.8</v>
          </cell>
          <cell r="M84">
            <v>7190.2</v>
          </cell>
          <cell r="N84">
            <v>6625.1</v>
          </cell>
          <cell r="O84">
            <v>6251.3</v>
          </cell>
          <cell r="P84">
            <v>7624</v>
          </cell>
          <cell r="Q84">
            <v>9054</v>
          </cell>
          <cell r="R84">
            <v>10586</v>
          </cell>
          <cell r="S84">
            <v>13388</v>
          </cell>
          <cell r="T84">
            <v>13924</v>
          </cell>
          <cell r="U84">
            <v>20019</v>
          </cell>
          <cell r="V84">
            <v>26580</v>
          </cell>
          <cell r="W84">
            <v>26325</v>
          </cell>
          <cell r="X84">
            <v>26166.6</v>
          </cell>
          <cell r="Y84">
            <v>27294.7</v>
          </cell>
          <cell r="Z84">
            <v>31101</v>
          </cell>
          <cell r="AA84">
            <v>31030.3</v>
          </cell>
          <cell r="AB84">
            <v>32191.9</v>
          </cell>
          <cell r="AC84">
            <v>33522.559999999998</v>
          </cell>
          <cell r="AD84">
            <v>34440.28</v>
          </cell>
          <cell r="AE84">
            <v>35586.080000000002</v>
          </cell>
          <cell r="AF84">
            <v>36373.29</v>
          </cell>
          <cell r="AG84">
            <v>36069.699999999997</v>
          </cell>
          <cell r="AH84">
            <v>36253.32</v>
          </cell>
          <cell r="AI84">
            <v>36225.82</v>
          </cell>
          <cell r="AJ84">
            <v>36038.68</v>
          </cell>
          <cell r="AK84">
            <v>35931.050000000003</v>
          </cell>
          <cell r="AL84">
            <v>35908.1</v>
          </cell>
          <cell r="AM84">
            <v>35986.629999999997</v>
          </cell>
          <cell r="AN84">
            <v>36215.120000000003</v>
          </cell>
          <cell r="AO84">
            <v>36571.74</v>
          </cell>
          <cell r="AP84">
            <v>37010.53</v>
          </cell>
          <cell r="AQ84">
            <v>37508.5</v>
          </cell>
          <cell r="AR84">
            <v>38054.82</v>
          </cell>
          <cell r="AS84">
            <v>38645.949999999997</v>
          </cell>
          <cell r="AT84">
            <v>39270.620000000003</v>
          </cell>
          <cell r="AU84">
            <v>39921.449999999997</v>
          </cell>
          <cell r="AV84">
            <v>40594.300000000003</v>
          </cell>
          <cell r="AW84">
            <v>41283.51</v>
          </cell>
          <cell r="AX84">
            <v>41983.839999999997</v>
          </cell>
          <cell r="AY84">
            <v>42691.43</v>
          </cell>
          <cell r="AZ84">
            <v>43406.96</v>
          </cell>
          <cell r="BA84">
            <v>44129.49</v>
          </cell>
          <cell r="BB84">
            <v>44868.07</v>
          </cell>
          <cell r="BC84">
            <v>45618.85</v>
          </cell>
        </row>
        <row r="85">
          <cell r="A85" t="str">
            <v>EPHYT[ALLC]</v>
          </cell>
          <cell r="B85" t="str">
            <v>GWh</v>
          </cell>
          <cell r="C85" t="str">
            <v>EnerBlue</v>
          </cell>
          <cell r="D85" t="str">
            <v>EPHYT[ALLC]_GWhS1</v>
          </cell>
          <cell r="E85">
            <v>7414</v>
          </cell>
          <cell r="F85">
            <v>6435</v>
          </cell>
          <cell r="G85">
            <v>5301</v>
          </cell>
          <cell r="H85">
            <v>5750</v>
          </cell>
          <cell r="I85">
            <v>5926.3</v>
          </cell>
          <cell r="J85">
            <v>6600.9</v>
          </cell>
          <cell r="K85">
            <v>6779.1</v>
          </cell>
          <cell r="L85">
            <v>7010.8</v>
          </cell>
          <cell r="M85">
            <v>7190.2</v>
          </cell>
          <cell r="N85">
            <v>6625.1</v>
          </cell>
          <cell r="O85">
            <v>6251.3</v>
          </cell>
          <cell r="P85">
            <v>7624</v>
          </cell>
          <cell r="Q85">
            <v>9054</v>
          </cell>
          <cell r="R85">
            <v>10586</v>
          </cell>
          <cell r="S85">
            <v>13388</v>
          </cell>
          <cell r="T85">
            <v>13924</v>
          </cell>
          <cell r="U85">
            <v>20019</v>
          </cell>
          <cell r="V85">
            <v>26580</v>
          </cell>
          <cell r="W85">
            <v>26325</v>
          </cell>
          <cell r="X85">
            <v>26166.6</v>
          </cell>
          <cell r="Y85">
            <v>27294.7</v>
          </cell>
          <cell r="Z85">
            <v>31101</v>
          </cell>
          <cell r="AA85">
            <v>31030.3</v>
          </cell>
          <cell r="AB85">
            <v>32191.9</v>
          </cell>
          <cell r="AC85">
            <v>33522.559999999998</v>
          </cell>
          <cell r="AD85">
            <v>34447.82</v>
          </cell>
          <cell r="AE85">
            <v>35732.589999999997</v>
          </cell>
          <cell r="AF85">
            <v>36730.15</v>
          </cell>
          <cell r="AG85">
            <v>36715.949999999997</v>
          </cell>
          <cell r="AH85">
            <v>37278.28</v>
          </cell>
          <cell r="AI85">
            <v>37572.97</v>
          </cell>
          <cell r="AJ85">
            <v>37739.269999999997</v>
          </cell>
          <cell r="AK85">
            <v>37989.379999999997</v>
          </cell>
          <cell r="AL85">
            <v>38292.339999999997</v>
          </cell>
          <cell r="AM85">
            <v>38666.04</v>
          </cell>
          <cell r="AN85">
            <v>39137.199999999997</v>
          </cell>
          <cell r="AO85">
            <v>39692.620000000003</v>
          </cell>
          <cell r="AP85">
            <v>40317.01</v>
          </cell>
          <cell r="AQ85">
            <v>40989.89</v>
          </cell>
          <cell r="AR85">
            <v>41704.980000000003</v>
          </cell>
          <cell r="AS85">
            <v>42462.25</v>
          </cell>
          <cell r="AT85">
            <v>43257.56</v>
          </cell>
          <cell r="AU85">
            <v>44087.02</v>
          </cell>
          <cell r="AV85">
            <v>44946.52</v>
          </cell>
          <cell r="AW85">
            <v>45829.58</v>
          </cell>
          <cell r="AX85">
            <v>46726.86</v>
          </cell>
          <cell r="AY85">
            <v>47628.93</v>
          </cell>
          <cell r="AZ85">
            <v>48535.34</v>
          </cell>
          <cell r="BA85">
            <v>49447.95</v>
          </cell>
          <cell r="BB85">
            <v>50359.82</v>
          </cell>
          <cell r="BC85">
            <v>51283.95</v>
          </cell>
        </row>
        <row r="86">
          <cell r="A86" t="str">
            <v>EPHYT[ALLC]</v>
          </cell>
          <cell r="B86" t="str">
            <v>GWh</v>
          </cell>
          <cell r="C86" t="str">
            <v>EnerGreen</v>
          </cell>
          <cell r="D86" t="str">
            <v>EPHYT[ALLC]_GWhS2</v>
          </cell>
          <cell r="E86">
            <v>7414</v>
          </cell>
          <cell r="F86">
            <v>6435</v>
          </cell>
          <cell r="G86">
            <v>5301</v>
          </cell>
          <cell r="H86">
            <v>5750</v>
          </cell>
          <cell r="I86">
            <v>5926.3</v>
          </cell>
          <cell r="J86">
            <v>6600.9</v>
          </cell>
          <cell r="K86">
            <v>6779.1</v>
          </cell>
          <cell r="L86">
            <v>7010.8</v>
          </cell>
          <cell r="M86">
            <v>7190.2</v>
          </cell>
          <cell r="N86">
            <v>6625.1</v>
          </cell>
          <cell r="O86">
            <v>6251.3</v>
          </cell>
          <cell r="P86">
            <v>7624</v>
          </cell>
          <cell r="Q86">
            <v>9054</v>
          </cell>
          <cell r="R86">
            <v>10586</v>
          </cell>
          <cell r="S86">
            <v>13388</v>
          </cell>
          <cell r="T86">
            <v>13924</v>
          </cell>
          <cell r="U86">
            <v>20019</v>
          </cell>
          <cell r="V86">
            <v>26580</v>
          </cell>
          <cell r="W86">
            <v>26325</v>
          </cell>
          <cell r="X86">
            <v>26166.6</v>
          </cell>
          <cell r="Y86">
            <v>27294.7</v>
          </cell>
          <cell r="Z86">
            <v>31101</v>
          </cell>
          <cell r="AA86">
            <v>31030.3</v>
          </cell>
          <cell r="AB86">
            <v>32191.9</v>
          </cell>
          <cell r="AC86">
            <v>33522.559999999998</v>
          </cell>
          <cell r="AD86">
            <v>34447.83</v>
          </cell>
          <cell r="AE86">
            <v>35934.76</v>
          </cell>
          <cell r="AF86">
            <v>37224.61</v>
          </cell>
          <cell r="AG86">
            <v>37596.83</v>
          </cell>
          <cell r="AH86">
            <v>38664.160000000003</v>
          </cell>
          <cell r="AI86">
            <v>39337.32</v>
          </cell>
          <cell r="AJ86">
            <v>39863.199999999997</v>
          </cell>
          <cell r="AK86">
            <v>40449.629999999997</v>
          </cell>
          <cell r="AL86">
            <v>41010.199999999997</v>
          </cell>
          <cell r="AM86">
            <v>41560.050000000003</v>
          </cell>
          <cell r="AN86">
            <v>42144.2</v>
          </cell>
          <cell r="AO86">
            <v>42742.35</v>
          </cell>
          <cell r="AP86">
            <v>43394.07</v>
          </cell>
          <cell r="AQ86">
            <v>44089.13</v>
          </cell>
          <cell r="AR86">
            <v>44832.21</v>
          </cell>
          <cell r="AS86">
            <v>45609.81</v>
          </cell>
          <cell r="AT86">
            <v>46416.09</v>
          </cell>
          <cell r="AU86">
            <v>47249.65</v>
          </cell>
          <cell r="AV86">
            <v>48118.34</v>
          </cell>
          <cell r="AW86">
            <v>49045.31</v>
          </cell>
          <cell r="AX86">
            <v>50022.48</v>
          </cell>
          <cell r="AY86">
            <v>50997.2</v>
          </cell>
          <cell r="AZ86">
            <v>51957.48</v>
          </cell>
          <cell r="BA86">
            <v>52840.44</v>
          </cell>
          <cell r="BB86">
            <v>53624.55</v>
          </cell>
          <cell r="BC86">
            <v>54307.72</v>
          </cell>
        </row>
        <row r="87">
          <cell r="A87" t="str">
            <v>EPSOL[ALLC]</v>
          </cell>
          <cell r="B87" t="str">
            <v>GWh</v>
          </cell>
          <cell r="C87" t="str">
            <v>EnerBase</v>
          </cell>
          <cell r="D87" t="str">
            <v>EPSOL[ALLC]_GWhS3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0.68</v>
          </cell>
          <cell r="P87">
            <v>0.68</v>
          </cell>
          <cell r="Q87">
            <v>47.74</v>
          </cell>
          <cell r="R87">
            <v>141</v>
          </cell>
          <cell r="S87">
            <v>227</v>
          </cell>
          <cell r="T87">
            <v>273</v>
          </cell>
          <cell r="U87">
            <v>309.99</v>
          </cell>
          <cell r="V87">
            <v>330.12</v>
          </cell>
          <cell r="W87">
            <v>631.99</v>
          </cell>
          <cell r="X87">
            <v>1490.22</v>
          </cell>
          <cell r="Y87">
            <v>2135.8200000000002</v>
          </cell>
          <cell r="Z87">
            <v>2119.98</v>
          </cell>
          <cell r="AA87">
            <v>2288.23</v>
          </cell>
          <cell r="AB87">
            <v>2708.86</v>
          </cell>
          <cell r="AC87">
            <v>3643.9</v>
          </cell>
          <cell r="AD87">
            <v>4822.92</v>
          </cell>
          <cell r="AE87">
            <v>6199.17</v>
          </cell>
          <cell r="AF87">
            <v>7737.4</v>
          </cell>
          <cell r="AG87">
            <v>9401.7800000000007</v>
          </cell>
          <cell r="AH87">
            <v>11273.49</v>
          </cell>
          <cell r="AI87">
            <v>13283.17</v>
          </cell>
          <cell r="AJ87">
            <v>15253.69</v>
          </cell>
          <cell r="AK87">
            <v>17094.29</v>
          </cell>
          <cell r="AL87">
            <v>18788.54</v>
          </cell>
          <cell r="AM87">
            <v>20326.599999999999</v>
          </cell>
          <cell r="AN87">
            <v>21650.880000000001</v>
          </cell>
          <cell r="AO87">
            <v>22853.63</v>
          </cell>
          <cell r="AP87">
            <v>24033.97</v>
          </cell>
          <cell r="AQ87">
            <v>25205.43</v>
          </cell>
          <cell r="AR87">
            <v>26365.23</v>
          </cell>
          <cell r="AS87">
            <v>27527.119999999999</v>
          </cell>
          <cell r="AT87">
            <v>28683.14</v>
          </cell>
          <cell r="AU87">
            <v>29839.64</v>
          </cell>
          <cell r="AV87">
            <v>31000.62</v>
          </cell>
          <cell r="AW87">
            <v>32174.1</v>
          </cell>
          <cell r="AX87">
            <v>33357.51</v>
          </cell>
          <cell r="AY87">
            <v>34524.660000000003</v>
          </cell>
          <cell r="AZ87">
            <v>35760.699999999997</v>
          </cell>
          <cell r="BA87">
            <v>37140.5</v>
          </cell>
          <cell r="BB87">
            <v>38484.449999999997</v>
          </cell>
          <cell r="BC87">
            <v>39952.480000000003</v>
          </cell>
        </row>
        <row r="88">
          <cell r="A88" t="str">
            <v>EPSOL[ALLC]</v>
          </cell>
          <cell r="B88" t="str">
            <v>GWh</v>
          </cell>
          <cell r="C88" t="str">
            <v>EnerBlue</v>
          </cell>
          <cell r="D88" t="str">
            <v>EPSOL[ALLC]_GWhS1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0.68</v>
          </cell>
          <cell r="P88">
            <v>0.68</v>
          </cell>
          <cell r="Q88">
            <v>47.74</v>
          </cell>
          <cell r="R88">
            <v>141</v>
          </cell>
          <cell r="S88">
            <v>227</v>
          </cell>
          <cell r="T88">
            <v>273</v>
          </cell>
          <cell r="U88">
            <v>309.99</v>
          </cell>
          <cell r="V88">
            <v>330.12</v>
          </cell>
          <cell r="W88">
            <v>631.99</v>
          </cell>
          <cell r="X88">
            <v>1490.22</v>
          </cell>
          <cell r="Y88">
            <v>2135.8200000000002</v>
          </cell>
          <cell r="Z88">
            <v>2119.98</v>
          </cell>
          <cell r="AA88">
            <v>2288.23</v>
          </cell>
          <cell r="AB88">
            <v>2708.86</v>
          </cell>
          <cell r="AC88">
            <v>3106.45</v>
          </cell>
          <cell r="AD88">
            <v>3912.35</v>
          </cell>
          <cell r="AE88">
            <v>4885.08</v>
          </cell>
          <cell r="AF88">
            <v>6025.1</v>
          </cell>
          <cell r="AG88">
            <v>7339.46</v>
          </cell>
          <cell r="AH88">
            <v>8969.2900000000009</v>
          </cell>
          <cell r="AI88">
            <v>10718.06</v>
          </cell>
          <cell r="AJ88">
            <v>12622.82</v>
          </cell>
          <cell r="AK88">
            <v>14580.67</v>
          </cell>
          <cell r="AL88">
            <v>16521.099999999999</v>
          </cell>
          <cell r="AM88">
            <v>18365.599999999999</v>
          </cell>
          <cell r="AN88">
            <v>19969.5</v>
          </cell>
          <cell r="AO88">
            <v>21660.83</v>
          </cell>
          <cell r="AP88">
            <v>23496.86</v>
          </cell>
          <cell r="AQ88">
            <v>25509.67</v>
          </cell>
          <cell r="AR88">
            <v>27659.67</v>
          </cell>
          <cell r="AS88">
            <v>30078.05</v>
          </cell>
          <cell r="AT88">
            <v>32657.19</v>
          </cell>
          <cell r="AU88">
            <v>35373.96</v>
          </cell>
          <cell r="AV88">
            <v>38220.51</v>
          </cell>
          <cell r="AW88">
            <v>41326.11</v>
          </cell>
          <cell r="AX88">
            <v>44703.26</v>
          </cell>
          <cell r="AY88">
            <v>48629.03</v>
          </cell>
          <cell r="AZ88">
            <v>52036.45</v>
          </cell>
          <cell r="BA88">
            <v>54786.59</v>
          </cell>
          <cell r="BB88">
            <v>57480.37</v>
          </cell>
          <cell r="BC88">
            <v>60597.73</v>
          </cell>
        </row>
        <row r="89">
          <cell r="A89" t="str">
            <v>EPSOL[ALLC]</v>
          </cell>
          <cell r="B89" t="str">
            <v>GWh</v>
          </cell>
          <cell r="C89" t="str">
            <v>EnerGreen</v>
          </cell>
          <cell r="D89" t="str">
            <v>EPSOL[ALLC]_GWhS2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0.68</v>
          </cell>
          <cell r="P89">
            <v>0.68</v>
          </cell>
          <cell r="Q89">
            <v>47.74</v>
          </cell>
          <cell r="R89">
            <v>141</v>
          </cell>
          <cell r="S89">
            <v>227</v>
          </cell>
          <cell r="T89">
            <v>273</v>
          </cell>
          <cell r="U89">
            <v>309.99</v>
          </cell>
          <cell r="V89">
            <v>330.12</v>
          </cell>
          <cell r="W89">
            <v>631.99</v>
          </cell>
          <cell r="X89">
            <v>1490.22</v>
          </cell>
          <cell r="Y89">
            <v>2135.8200000000002</v>
          </cell>
          <cell r="Z89">
            <v>2119.98</v>
          </cell>
          <cell r="AA89">
            <v>2288.23</v>
          </cell>
          <cell r="AB89">
            <v>2708.86</v>
          </cell>
          <cell r="AC89">
            <v>3138.31</v>
          </cell>
          <cell r="AD89">
            <v>4065.88</v>
          </cell>
          <cell r="AE89">
            <v>5281.76</v>
          </cell>
          <cell r="AF89">
            <v>6783.13</v>
          </cell>
          <cell r="AG89">
            <v>8630.4500000000007</v>
          </cell>
          <cell r="AH89">
            <v>11048.19</v>
          </cell>
          <cell r="AI89">
            <v>13715.25</v>
          </cell>
          <cell r="AJ89">
            <v>16734.240000000002</v>
          </cell>
          <cell r="AK89">
            <v>19945.810000000001</v>
          </cell>
          <cell r="AL89">
            <v>23170.91</v>
          </cell>
          <cell r="AM89">
            <v>26238.12</v>
          </cell>
          <cell r="AN89">
            <v>28923.88</v>
          </cell>
          <cell r="AO89">
            <v>31640.82</v>
          </cell>
          <cell r="AP89">
            <v>34487.94</v>
          </cell>
          <cell r="AQ89">
            <v>37481.839999999997</v>
          </cell>
          <cell r="AR89">
            <v>40450.54</v>
          </cell>
          <cell r="AS89">
            <v>43407.17</v>
          </cell>
          <cell r="AT89">
            <v>46259.77</v>
          </cell>
          <cell r="AU89">
            <v>48969.57</v>
          </cell>
          <cell r="AV89">
            <v>50404.53</v>
          </cell>
          <cell r="AW89">
            <v>51593.45</v>
          </cell>
          <cell r="AX89">
            <v>52521.32</v>
          </cell>
          <cell r="AY89">
            <v>56306.93</v>
          </cell>
          <cell r="AZ89">
            <v>59730.71</v>
          </cell>
          <cell r="BA89">
            <v>63553.3</v>
          </cell>
          <cell r="BB89">
            <v>70280.570000000007</v>
          </cell>
          <cell r="BC89">
            <v>82083.039999999994</v>
          </cell>
        </row>
        <row r="90">
          <cell r="A90" t="str">
            <v>EPWIN[ALLC]</v>
          </cell>
          <cell r="B90" t="str">
            <v>GWh</v>
          </cell>
          <cell r="C90" t="str">
            <v>EnerBase</v>
          </cell>
          <cell r="D90" t="str">
            <v>EPWIN[ALLC]_GWhS3</v>
          </cell>
          <cell r="E90">
            <v>0.28000000000000003</v>
          </cell>
          <cell r="F90">
            <v>0.28000000000000003</v>
          </cell>
          <cell r="G90">
            <v>0.28000000000000003</v>
          </cell>
          <cell r="H90">
            <v>0.28000000000000003</v>
          </cell>
          <cell r="I90">
            <v>0.28000000000000003</v>
          </cell>
          <cell r="J90">
            <v>0.28000000000000003</v>
          </cell>
          <cell r="K90">
            <v>0.28000000000000003</v>
          </cell>
          <cell r="L90">
            <v>0.28000000000000003</v>
          </cell>
          <cell r="M90">
            <v>0.28000000000000003</v>
          </cell>
          <cell r="N90">
            <v>2.2999999999999998</v>
          </cell>
          <cell r="O90">
            <v>2.29</v>
          </cell>
          <cell r="P90">
            <v>2.31</v>
          </cell>
          <cell r="Q90">
            <v>2.34</v>
          </cell>
          <cell r="R90">
            <v>2.21</v>
          </cell>
          <cell r="S90">
            <v>2.29</v>
          </cell>
          <cell r="T90">
            <v>2.39</v>
          </cell>
          <cell r="U90">
            <v>2.4900000000000002</v>
          </cell>
          <cell r="V90">
            <v>2.09</v>
          </cell>
          <cell r="W90">
            <v>2.64</v>
          </cell>
          <cell r="X90">
            <v>2.4300000000000002</v>
          </cell>
          <cell r="Y90">
            <v>2.33</v>
          </cell>
          <cell r="Z90">
            <v>1.6</v>
          </cell>
          <cell r="AA90">
            <v>1.6</v>
          </cell>
          <cell r="AB90">
            <v>1.6</v>
          </cell>
          <cell r="AC90">
            <v>4466.07</v>
          </cell>
          <cell r="AD90">
            <v>7805.23</v>
          </cell>
          <cell r="AE90">
            <v>11724.18</v>
          </cell>
          <cell r="AF90">
            <v>15831.81</v>
          </cell>
          <cell r="AG90">
            <v>20077.93</v>
          </cell>
          <cell r="AH90">
            <v>24331.63</v>
          </cell>
          <cell r="AI90">
            <v>28619.74</v>
          </cell>
          <cell r="AJ90">
            <v>32660.05</v>
          </cell>
          <cell r="AK90">
            <v>36377.33</v>
          </cell>
          <cell r="AL90">
            <v>39884.629999999997</v>
          </cell>
          <cell r="AM90">
            <v>43249.69</v>
          </cell>
          <cell r="AN90">
            <v>46504.800000000003</v>
          </cell>
          <cell r="AO90">
            <v>49350.96</v>
          </cell>
          <cell r="AP90">
            <v>51942.1</v>
          </cell>
          <cell r="AQ90">
            <v>54237.87</v>
          </cell>
          <cell r="AR90">
            <v>56239.25</v>
          </cell>
          <cell r="AS90">
            <v>57948.55</v>
          </cell>
          <cell r="AT90">
            <v>59381.13</v>
          </cell>
          <cell r="AU90">
            <v>60533.93</v>
          </cell>
          <cell r="AV90">
            <v>61420.73</v>
          </cell>
          <cell r="AW90">
            <v>62081.760000000002</v>
          </cell>
          <cell r="AX90">
            <v>62533.85</v>
          </cell>
          <cell r="AY90">
            <v>62793.79</v>
          </cell>
          <cell r="AZ90">
            <v>63035.57</v>
          </cell>
          <cell r="BA90">
            <v>63488.38</v>
          </cell>
          <cell r="BB90">
            <v>63653.31</v>
          </cell>
          <cell r="BC90">
            <v>63951.68</v>
          </cell>
        </row>
        <row r="91">
          <cell r="A91" t="str">
            <v>EPWIN[ALLC]</v>
          </cell>
          <cell r="B91" t="str">
            <v>GWh</v>
          </cell>
          <cell r="C91" t="str">
            <v>EnerBlue</v>
          </cell>
          <cell r="D91" t="str">
            <v>EPWIN[ALLC]_GWhS1</v>
          </cell>
          <cell r="E91">
            <v>0.28000000000000003</v>
          </cell>
          <cell r="F91">
            <v>0.28000000000000003</v>
          </cell>
          <cell r="G91">
            <v>0.28000000000000003</v>
          </cell>
          <cell r="H91">
            <v>0.28000000000000003</v>
          </cell>
          <cell r="I91">
            <v>0.28000000000000003</v>
          </cell>
          <cell r="J91">
            <v>0.28000000000000003</v>
          </cell>
          <cell r="K91">
            <v>0.28000000000000003</v>
          </cell>
          <cell r="L91">
            <v>0.28000000000000003</v>
          </cell>
          <cell r="M91">
            <v>0.28000000000000003</v>
          </cell>
          <cell r="N91">
            <v>2.2999999999999998</v>
          </cell>
          <cell r="O91">
            <v>2.29</v>
          </cell>
          <cell r="P91">
            <v>2.31</v>
          </cell>
          <cell r="Q91">
            <v>2.34</v>
          </cell>
          <cell r="R91">
            <v>2.21</v>
          </cell>
          <cell r="S91">
            <v>2.29</v>
          </cell>
          <cell r="T91">
            <v>2.39</v>
          </cell>
          <cell r="U91">
            <v>2.4900000000000002</v>
          </cell>
          <cell r="V91">
            <v>2.09</v>
          </cell>
          <cell r="W91">
            <v>2.64</v>
          </cell>
          <cell r="X91">
            <v>2.4300000000000002</v>
          </cell>
          <cell r="Y91">
            <v>2.33</v>
          </cell>
          <cell r="Z91">
            <v>1.6</v>
          </cell>
          <cell r="AA91">
            <v>1.6</v>
          </cell>
          <cell r="AB91">
            <v>1.6</v>
          </cell>
          <cell r="AC91">
            <v>4733.33</v>
          </cell>
          <cell r="AD91">
            <v>8501.51</v>
          </cell>
          <cell r="AE91">
            <v>13198.29</v>
          </cell>
          <cell r="AF91">
            <v>18343.95</v>
          </cell>
          <cell r="AG91">
            <v>23730.799999999999</v>
          </cell>
          <cell r="AH91">
            <v>29135.33</v>
          </cell>
          <cell r="AI91">
            <v>36395.57</v>
          </cell>
          <cell r="AJ91">
            <v>43517.64</v>
          </cell>
          <cell r="AK91">
            <v>50464.6</v>
          </cell>
          <cell r="AL91">
            <v>57306.16</v>
          </cell>
          <cell r="AM91">
            <v>64112.63</v>
          </cell>
          <cell r="AN91">
            <v>70852.479999999996</v>
          </cell>
          <cell r="AO91">
            <v>77178.679999999993</v>
          </cell>
          <cell r="AP91">
            <v>83190.22</v>
          </cell>
          <cell r="AQ91">
            <v>88794.46</v>
          </cell>
          <cell r="AR91">
            <v>93968.62</v>
          </cell>
          <cell r="AS91">
            <v>98461.73</v>
          </cell>
          <cell r="AT91">
            <v>102446.3</v>
          </cell>
          <cell r="AU91">
            <v>105903.8</v>
          </cell>
          <cell r="AV91">
            <v>108855.97</v>
          </cell>
          <cell r="AW91">
            <v>112665.21</v>
          </cell>
          <cell r="AX91">
            <v>117289.35</v>
          </cell>
          <cell r="AY91">
            <v>121233.3</v>
          </cell>
          <cell r="AZ91">
            <v>125404.77</v>
          </cell>
          <cell r="BA91">
            <v>130717.74</v>
          </cell>
          <cell r="BB91">
            <v>135729.59</v>
          </cell>
          <cell r="BC91">
            <v>140603.63</v>
          </cell>
        </row>
        <row r="92">
          <cell r="A92" t="str">
            <v>EPWIN[ALLC]</v>
          </cell>
          <cell r="B92" t="str">
            <v>GWh</v>
          </cell>
          <cell r="C92" t="str">
            <v>EnerGreen</v>
          </cell>
          <cell r="D92" t="str">
            <v>EPWIN[ALLC]_GWhS2</v>
          </cell>
          <cell r="E92">
            <v>0.28000000000000003</v>
          </cell>
          <cell r="F92">
            <v>0.28000000000000003</v>
          </cell>
          <cell r="G92">
            <v>0.28000000000000003</v>
          </cell>
          <cell r="H92">
            <v>0.28000000000000003</v>
          </cell>
          <cell r="I92">
            <v>0.28000000000000003</v>
          </cell>
          <cell r="J92">
            <v>0.28000000000000003</v>
          </cell>
          <cell r="K92">
            <v>0.28000000000000003</v>
          </cell>
          <cell r="L92">
            <v>0.28000000000000003</v>
          </cell>
          <cell r="M92">
            <v>0.28000000000000003</v>
          </cell>
          <cell r="N92">
            <v>2.2999999999999998</v>
          </cell>
          <cell r="O92">
            <v>2.29</v>
          </cell>
          <cell r="P92">
            <v>2.31</v>
          </cell>
          <cell r="Q92">
            <v>2.34</v>
          </cell>
          <cell r="R92">
            <v>2.21</v>
          </cell>
          <cell r="S92">
            <v>2.29</v>
          </cell>
          <cell r="T92">
            <v>2.39</v>
          </cell>
          <cell r="U92">
            <v>2.4900000000000002</v>
          </cell>
          <cell r="V92">
            <v>2.09</v>
          </cell>
          <cell r="W92">
            <v>2.64</v>
          </cell>
          <cell r="X92">
            <v>2.4300000000000002</v>
          </cell>
          <cell r="Y92">
            <v>2.33</v>
          </cell>
          <cell r="Z92">
            <v>1.6</v>
          </cell>
          <cell r="AA92">
            <v>1.6</v>
          </cell>
          <cell r="AB92">
            <v>1.6</v>
          </cell>
          <cell r="AC92">
            <v>5017.95</v>
          </cell>
          <cell r="AD92">
            <v>9212.74</v>
          </cell>
          <cell r="AE92">
            <v>14861.47</v>
          </cell>
          <cell r="AF92">
            <v>21070.21</v>
          </cell>
          <cell r="AG92">
            <v>27637.98</v>
          </cell>
          <cell r="AH92">
            <v>34166.11</v>
          </cell>
          <cell r="AI92">
            <v>41860.19</v>
          </cell>
          <cell r="AJ92">
            <v>49332.23</v>
          </cell>
          <cell r="AK92">
            <v>56577.07</v>
          </cell>
          <cell r="AL92">
            <v>63619.15</v>
          </cell>
          <cell r="AM92">
            <v>70499.03</v>
          </cell>
          <cell r="AN92">
            <v>77139.820000000007</v>
          </cell>
          <cell r="AO92">
            <v>83294.59</v>
          </cell>
          <cell r="AP92">
            <v>88901.14</v>
          </cell>
          <cell r="AQ92">
            <v>93800.62</v>
          </cell>
          <cell r="AR92">
            <v>98145.8</v>
          </cell>
          <cell r="AS92">
            <v>101913.21</v>
          </cell>
          <cell r="AT92">
            <v>105139.09</v>
          </cell>
          <cell r="AU92">
            <v>107448.06</v>
          </cell>
          <cell r="AV92">
            <v>108849.25</v>
          </cell>
          <cell r="AW92">
            <v>111145.59</v>
          </cell>
          <cell r="AX92">
            <v>117208.72</v>
          </cell>
          <cell r="AY92">
            <v>121453.14</v>
          </cell>
          <cell r="AZ92">
            <v>127362.48</v>
          </cell>
          <cell r="BA92">
            <v>134163.06</v>
          </cell>
          <cell r="BB92">
            <v>139488.14000000001</v>
          </cell>
          <cell r="BC92">
            <v>141195.54999999999</v>
          </cell>
        </row>
        <row r="93">
          <cell r="A93" t="str">
            <v>ACIPBIO[ALLC]</v>
          </cell>
          <cell r="B93" t="str">
            <v>MW</v>
          </cell>
          <cell r="C93" t="str">
            <v>EnerBase</v>
          </cell>
          <cell r="D93" t="str">
            <v>ACIPBIO[ALLC]_MWS3</v>
          </cell>
          <cell r="E93">
            <v>675.91</v>
          </cell>
          <cell r="F93">
            <v>677.91</v>
          </cell>
          <cell r="G93">
            <v>677.91</v>
          </cell>
          <cell r="H93">
            <v>691.91</v>
          </cell>
          <cell r="I93">
            <v>691.91</v>
          </cell>
          <cell r="J93">
            <v>691.91</v>
          </cell>
          <cell r="K93">
            <v>691.91</v>
          </cell>
          <cell r="L93">
            <v>716.92</v>
          </cell>
          <cell r="M93">
            <v>716.93</v>
          </cell>
          <cell r="N93">
            <v>717.45</v>
          </cell>
          <cell r="O93">
            <v>661.55</v>
          </cell>
          <cell r="P93">
            <v>773.96</v>
          </cell>
          <cell r="Q93">
            <v>767.2</v>
          </cell>
          <cell r="R93">
            <v>1044.73</v>
          </cell>
          <cell r="S93">
            <v>1430.8</v>
          </cell>
          <cell r="T93">
            <v>1554.96</v>
          </cell>
          <cell r="U93">
            <v>1526.48</v>
          </cell>
          <cell r="V93">
            <v>800.04</v>
          </cell>
          <cell r="W93">
            <v>809.99</v>
          </cell>
          <cell r="X93">
            <v>873.43</v>
          </cell>
          <cell r="Y93">
            <v>881.29</v>
          </cell>
          <cell r="Z93">
            <v>904.35</v>
          </cell>
          <cell r="AA93">
            <v>904.35</v>
          </cell>
          <cell r="AB93">
            <v>896.73</v>
          </cell>
          <cell r="AC93">
            <v>926.59</v>
          </cell>
          <cell r="AD93">
            <v>942.2</v>
          </cell>
          <cell r="AE93">
            <v>955.82</v>
          </cell>
          <cell r="AF93">
            <v>970.76</v>
          </cell>
          <cell r="AG93">
            <v>968.6</v>
          </cell>
          <cell r="AH93">
            <v>941.38</v>
          </cell>
          <cell r="AI93">
            <v>908.2</v>
          </cell>
          <cell r="AJ93">
            <v>875.22</v>
          </cell>
          <cell r="AK93">
            <v>887.13</v>
          </cell>
          <cell r="AL93">
            <v>893.66</v>
          </cell>
          <cell r="AM93">
            <v>892.33</v>
          </cell>
          <cell r="AN93">
            <v>888.12</v>
          </cell>
          <cell r="AO93">
            <v>880.69</v>
          </cell>
          <cell r="AP93">
            <v>872.25</v>
          </cell>
          <cell r="AQ93">
            <v>863.6</v>
          </cell>
          <cell r="AR93">
            <v>850.56</v>
          </cell>
          <cell r="AS93">
            <v>834.37</v>
          </cell>
          <cell r="AT93">
            <v>815.36</v>
          </cell>
          <cell r="AU93">
            <v>792.88</v>
          </cell>
          <cell r="AV93">
            <v>769.03</v>
          </cell>
          <cell r="AW93">
            <v>744.79</v>
          </cell>
          <cell r="AX93">
            <v>718.29</v>
          </cell>
          <cell r="AY93">
            <v>689</v>
          </cell>
          <cell r="AZ93">
            <v>651.29999999999995</v>
          </cell>
          <cell r="BA93">
            <v>613.49</v>
          </cell>
          <cell r="BB93">
            <v>574.98</v>
          </cell>
          <cell r="BC93">
            <v>536.24</v>
          </cell>
        </row>
        <row r="94">
          <cell r="A94" t="str">
            <v>ACIPBIO[ALLC]</v>
          </cell>
          <cell r="B94" t="str">
            <v>MW</v>
          </cell>
          <cell r="C94" t="str">
            <v>EnerBlue</v>
          </cell>
          <cell r="D94" t="str">
            <v>ACIPBIO[ALLC]_MWS1</v>
          </cell>
          <cell r="E94">
            <v>675.91</v>
          </cell>
          <cell r="F94">
            <v>677.91</v>
          </cell>
          <cell r="G94">
            <v>677.91</v>
          </cell>
          <cell r="H94">
            <v>691.91</v>
          </cell>
          <cell r="I94">
            <v>691.91</v>
          </cell>
          <cell r="J94">
            <v>691.91</v>
          </cell>
          <cell r="K94">
            <v>691.91</v>
          </cell>
          <cell r="L94">
            <v>716.92</v>
          </cell>
          <cell r="M94">
            <v>716.93</v>
          </cell>
          <cell r="N94">
            <v>717.45</v>
          </cell>
          <cell r="O94">
            <v>661.55</v>
          </cell>
          <cell r="P94">
            <v>773.96</v>
          </cell>
          <cell r="Q94">
            <v>767.2</v>
          </cell>
          <cell r="R94">
            <v>1044.73</v>
          </cell>
          <cell r="S94">
            <v>1430.8</v>
          </cell>
          <cell r="T94">
            <v>1554.96</v>
          </cell>
          <cell r="U94">
            <v>1526.48</v>
          </cell>
          <cell r="V94">
            <v>800.04</v>
          </cell>
          <cell r="W94">
            <v>809.99</v>
          </cell>
          <cell r="X94">
            <v>873.43</v>
          </cell>
          <cell r="Y94">
            <v>881.29</v>
          </cell>
          <cell r="Z94">
            <v>904.35</v>
          </cell>
          <cell r="AA94">
            <v>904.35</v>
          </cell>
          <cell r="AB94">
            <v>896.73</v>
          </cell>
          <cell r="AC94">
            <v>925.94</v>
          </cell>
          <cell r="AD94">
            <v>943.4</v>
          </cell>
          <cell r="AE94">
            <v>960.79</v>
          </cell>
          <cell r="AF94">
            <v>980.79</v>
          </cell>
          <cell r="AG94">
            <v>983.87</v>
          </cell>
          <cell r="AH94">
            <v>961.55</v>
          </cell>
          <cell r="AI94">
            <v>916.59</v>
          </cell>
          <cell r="AJ94">
            <v>874.35</v>
          </cell>
          <cell r="AK94">
            <v>879.46</v>
          </cell>
          <cell r="AL94">
            <v>880.59</v>
          </cell>
          <cell r="AM94">
            <v>874.76</v>
          </cell>
          <cell r="AN94">
            <v>866.7</v>
          </cell>
          <cell r="AO94">
            <v>855.75</v>
          </cell>
          <cell r="AP94">
            <v>843.97</v>
          </cell>
          <cell r="AQ94">
            <v>832.05</v>
          </cell>
          <cell r="AR94">
            <v>815.75</v>
          </cell>
          <cell r="AS94">
            <v>797.31</v>
          </cell>
          <cell r="AT94">
            <v>776.28</v>
          </cell>
          <cell r="AU94">
            <v>751.89</v>
          </cell>
          <cell r="AV94">
            <v>725.71</v>
          </cell>
          <cell r="AW94">
            <v>699.82</v>
          </cell>
          <cell r="AX94">
            <v>674.25</v>
          </cell>
          <cell r="AY94">
            <v>650.55999999999995</v>
          </cell>
          <cell r="AZ94">
            <v>624.37</v>
          </cell>
          <cell r="BA94">
            <v>599.04999999999995</v>
          </cell>
          <cell r="BB94">
            <v>581.5</v>
          </cell>
          <cell r="BC94">
            <v>571.76</v>
          </cell>
        </row>
        <row r="95">
          <cell r="A95" t="str">
            <v>ACIPBIO[ALLC]</v>
          </cell>
          <cell r="B95" t="str">
            <v>MW</v>
          </cell>
          <cell r="C95" t="str">
            <v>EnerGreen</v>
          </cell>
          <cell r="D95" t="str">
            <v>ACIPBIO[ALLC]_MWS2</v>
          </cell>
          <cell r="E95">
            <v>675.91</v>
          </cell>
          <cell r="F95">
            <v>677.91</v>
          </cell>
          <cell r="G95">
            <v>677.91</v>
          </cell>
          <cell r="H95">
            <v>691.91</v>
          </cell>
          <cell r="I95">
            <v>691.91</v>
          </cell>
          <cell r="J95">
            <v>691.91</v>
          </cell>
          <cell r="K95">
            <v>691.91</v>
          </cell>
          <cell r="L95">
            <v>716.92</v>
          </cell>
          <cell r="M95">
            <v>716.93</v>
          </cell>
          <cell r="N95">
            <v>717.45</v>
          </cell>
          <cell r="O95">
            <v>661.55</v>
          </cell>
          <cell r="P95">
            <v>773.96</v>
          </cell>
          <cell r="Q95">
            <v>767.2</v>
          </cell>
          <cell r="R95">
            <v>1044.73</v>
          </cell>
          <cell r="S95">
            <v>1430.8</v>
          </cell>
          <cell r="T95">
            <v>1554.96</v>
          </cell>
          <cell r="U95">
            <v>1526.48</v>
          </cell>
          <cell r="V95">
            <v>800.04</v>
          </cell>
          <cell r="W95">
            <v>809.99</v>
          </cell>
          <cell r="X95">
            <v>873.43</v>
          </cell>
          <cell r="Y95">
            <v>881.29</v>
          </cell>
          <cell r="Z95">
            <v>904.35</v>
          </cell>
          <cell r="AA95">
            <v>904.35</v>
          </cell>
          <cell r="AB95">
            <v>896.73</v>
          </cell>
          <cell r="AC95">
            <v>926.73</v>
          </cell>
          <cell r="AD95">
            <v>946.03</v>
          </cell>
          <cell r="AE95">
            <v>968.82</v>
          </cell>
          <cell r="AF95">
            <v>994.48</v>
          </cell>
          <cell r="AG95">
            <v>1003.76</v>
          </cell>
          <cell r="AH95">
            <v>987.72</v>
          </cell>
          <cell r="AI95">
            <v>945.03</v>
          </cell>
          <cell r="AJ95">
            <v>904.36</v>
          </cell>
          <cell r="AK95">
            <v>910.45</v>
          </cell>
          <cell r="AL95">
            <v>912.09</v>
          </cell>
          <cell r="AM95">
            <v>906.57</v>
          </cell>
          <cell r="AN95">
            <v>899.48</v>
          </cell>
          <cell r="AO95">
            <v>888.97</v>
          </cell>
          <cell r="AP95">
            <v>878.38</v>
          </cell>
          <cell r="AQ95">
            <v>868.78</v>
          </cell>
          <cell r="AR95">
            <v>854.45</v>
          </cell>
          <cell r="AS95">
            <v>836.46</v>
          </cell>
          <cell r="AT95">
            <v>814.42</v>
          </cell>
          <cell r="AU95">
            <v>790.31</v>
          </cell>
          <cell r="AV95">
            <v>768.69</v>
          </cell>
          <cell r="AW95">
            <v>746.05</v>
          </cell>
          <cell r="AX95">
            <v>728.35</v>
          </cell>
          <cell r="AY95">
            <v>728.1</v>
          </cell>
          <cell r="AZ95">
            <v>715.59</v>
          </cell>
          <cell r="BA95">
            <v>711.65</v>
          </cell>
          <cell r="BB95">
            <v>705.18</v>
          </cell>
          <cell r="BC95">
            <v>715.44</v>
          </cell>
        </row>
        <row r="96">
          <cell r="A96" t="str">
            <v>ACIPHYT[ALLC]</v>
          </cell>
          <cell r="B96" t="str">
            <v>MW</v>
          </cell>
          <cell r="C96" t="str">
            <v>EnerBase</v>
          </cell>
          <cell r="D96" t="str">
            <v>ACIPHYT[ALLC]_MWS3</v>
          </cell>
          <cell r="E96">
            <v>2085.1</v>
          </cell>
          <cell r="F96">
            <v>2072.12</v>
          </cell>
          <cell r="G96">
            <v>2109.12</v>
          </cell>
          <cell r="H96">
            <v>2109.12</v>
          </cell>
          <cell r="I96">
            <v>2109.13</v>
          </cell>
          <cell r="J96">
            <v>2064.14</v>
          </cell>
          <cell r="K96">
            <v>2111.15</v>
          </cell>
          <cell r="L96">
            <v>2111.15</v>
          </cell>
          <cell r="M96">
            <v>2117.69</v>
          </cell>
          <cell r="N96">
            <v>2122.7399999999998</v>
          </cell>
          <cell r="O96">
            <v>2134.8200000000002</v>
          </cell>
          <cell r="P96">
            <v>3120.82</v>
          </cell>
          <cell r="Q96">
            <v>3448.82</v>
          </cell>
          <cell r="R96">
            <v>4534.83</v>
          </cell>
          <cell r="S96">
            <v>4760.79</v>
          </cell>
          <cell r="T96">
            <v>5741.84</v>
          </cell>
          <cell r="U96">
            <v>6121.26</v>
          </cell>
          <cell r="V96">
            <v>6145.33</v>
          </cell>
          <cell r="W96">
            <v>6165.33</v>
          </cell>
          <cell r="X96">
            <v>6185.35</v>
          </cell>
          <cell r="Y96">
            <v>6197.35</v>
          </cell>
          <cell r="Z96">
            <v>6214.85</v>
          </cell>
          <cell r="AA96">
            <v>6214.85</v>
          </cell>
          <cell r="AB96">
            <v>6214.85</v>
          </cell>
          <cell r="AC96">
            <v>7038.14</v>
          </cell>
          <cell r="AD96">
            <v>7230.81</v>
          </cell>
          <cell r="AE96">
            <v>7471.38</v>
          </cell>
          <cell r="AF96">
            <v>7636.65</v>
          </cell>
          <cell r="AG96">
            <v>7572.92</v>
          </cell>
          <cell r="AH96">
            <v>7611.47</v>
          </cell>
          <cell r="AI96">
            <v>7605.69</v>
          </cell>
          <cell r="AJ96">
            <v>7566.4</v>
          </cell>
          <cell r="AK96">
            <v>7543.81</v>
          </cell>
          <cell r="AL96">
            <v>7538.99</v>
          </cell>
          <cell r="AM96">
            <v>7555.47</v>
          </cell>
          <cell r="AN96">
            <v>7603.45</v>
          </cell>
          <cell r="AO96">
            <v>7678.32</v>
          </cell>
          <cell r="AP96">
            <v>7770.44</v>
          </cell>
          <cell r="AQ96">
            <v>7874.99</v>
          </cell>
          <cell r="AR96">
            <v>7989.69</v>
          </cell>
          <cell r="AS96">
            <v>8113.8</v>
          </cell>
          <cell r="AT96">
            <v>8244.9599999999991</v>
          </cell>
          <cell r="AU96">
            <v>8381.6</v>
          </cell>
          <cell r="AV96">
            <v>8522.8700000000008</v>
          </cell>
          <cell r="AW96">
            <v>8667.57</v>
          </cell>
          <cell r="AX96">
            <v>8814.6</v>
          </cell>
          <cell r="AY96">
            <v>8963.16</v>
          </cell>
          <cell r="AZ96">
            <v>9113.39</v>
          </cell>
          <cell r="BA96">
            <v>9265.09</v>
          </cell>
          <cell r="BB96">
            <v>9420.15</v>
          </cell>
          <cell r="BC96">
            <v>9577.7800000000007</v>
          </cell>
        </row>
        <row r="97">
          <cell r="A97" t="str">
            <v>ACIPHYT[ALLC]</v>
          </cell>
          <cell r="B97" t="str">
            <v>MW</v>
          </cell>
          <cell r="C97" t="str">
            <v>EnerBlue</v>
          </cell>
          <cell r="D97" t="str">
            <v>ACIPHYT[ALLC]_MWS1</v>
          </cell>
          <cell r="E97">
            <v>2085.1</v>
          </cell>
          <cell r="F97">
            <v>2072.12</v>
          </cell>
          <cell r="G97">
            <v>2109.12</v>
          </cell>
          <cell r="H97">
            <v>2109.12</v>
          </cell>
          <cell r="I97">
            <v>2109.13</v>
          </cell>
          <cell r="J97">
            <v>2064.14</v>
          </cell>
          <cell r="K97">
            <v>2111.15</v>
          </cell>
          <cell r="L97">
            <v>2111.15</v>
          </cell>
          <cell r="M97">
            <v>2117.69</v>
          </cell>
          <cell r="N97">
            <v>2122.7399999999998</v>
          </cell>
          <cell r="O97">
            <v>2134.8200000000002</v>
          </cell>
          <cell r="P97">
            <v>3120.82</v>
          </cell>
          <cell r="Q97">
            <v>3448.82</v>
          </cell>
          <cell r="R97">
            <v>4534.83</v>
          </cell>
          <cell r="S97">
            <v>4760.79</v>
          </cell>
          <cell r="T97">
            <v>5741.84</v>
          </cell>
          <cell r="U97">
            <v>6121.26</v>
          </cell>
          <cell r="V97">
            <v>6145.33</v>
          </cell>
          <cell r="W97">
            <v>6165.33</v>
          </cell>
          <cell r="X97">
            <v>6185.35</v>
          </cell>
          <cell r="Y97">
            <v>6197.35</v>
          </cell>
          <cell r="Z97">
            <v>6214.85</v>
          </cell>
          <cell r="AA97">
            <v>6214.85</v>
          </cell>
          <cell r="AB97">
            <v>6214.85</v>
          </cell>
          <cell r="AC97">
            <v>7038.14</v>
          </cell>
          <cell r="AD97">
            <v>7232.4</v>
          </cell>
          <cell r="AE97">
            <v>7502.14</v>
          </cell>
          <cell r="AF97">
            <v>7711.58</v>
          </cell>
          <cell r="AG97">
            <v>7708.6</v>
          </cell>
          <cell r="AH97">
            <v>7826.66</v>
          </cell>
          <cell r="AI97">
            <v>7888.53</v>
          </cell>
          <cell r="AJ97">
            <v>7923.45</v>
          </cell>
          <cell r="AK97">
            <v>7975.96</v>
          </cell>
          <cell r="AL97">
            <v>8039.56</v>
          </cell>
          <cell r="AM97">
            <v>8118.02</v>
          </cell>
          <cell r="AN97">
            <v>8216.94</v>
          </cell>
          <cell r="AO97">
            <v>8333.56</v>
          </cell>
          <cell r="AP97">
            <v>8464.65</v>
          </cell>
          <cell r="AQ97">
            <v>8605.92</v>
          </cell>
          <cell r="AR97">
            <v>8756.0499999999993</v>
          </cell>
          <cell r="AS97">
            <v>8915.0499999999993</v>
          </cell>
          <cell r="AT97">
            <v>9082.02</v>
          </cell>
          <cell r="AU97">
            <v>9256.17</v>
          </cell>
          <cell r="AV97">
            <v>9436.6200000000008</v>
          </cell>
          <cell r="AW97">
            <v>9622.02</v>
          </cell>
          <cell r="AX97">
            <v>9810.41</v>
          </cell>
          <cell r="AY97">
            <v>9999.7999999999993</v>
          </cell>
          <cell r="AZ97">
            <v>10190.11</v>
          </cell>
          <cell r="BA97">
            <v>10381.709999999999</v>
          </cell>
          <cell r="BB97">
            <v>10573.16</v>
          </cell>
          <cell r="BC97">
            <v>10767.18</v>
          </cell>
        </row>
        <row r="98">
          <cell r="A98" t="str">
            <v>ACIPHYT[ALLC]</v>
          </cell>
          <cell r="B98" t="str">
            <v>MW</v>
          </cell>
          <cell r="C98" t="str">
            <v>EnerGreen</v>
          </cell>
          <cell r="D98" t="str">
            <v>ACIPHYT[ALLC]_MWS2</v>
          </cell>
          <cell r="E98">
            <v>2085.1</v>
          </cell>
          <cell r="F98">
            <v>2072.12</v>
          </cell>
          <cell r="G98">
            <v>2109.12</v>
          </cell>
          <cell r="H98">
            <v>2109.12</v>
          </cell>
          <cell r="I98">
            <v>2109.13</v>
          </cell>
          <cell r="J98">
            <v>2064.14</v>
          </cell>
          <cell r="K98">
            <v>2111.15</v>
          </cell>
          <cell r="L98">
            <v>2111.15</v>
          </cell>
          <cell r="M98">
            <v>2117.69</v>
          </cell>
          <cell r="N98">
            <v>2122.7399999999998</v>
          </cell>
          <cell r="O98">
            <v>2134.8200000000002</v>
          </cell>
          <cell r="P98">
            <v>3120.82</v>
          </cell>
          <cell r="Q98">
            <v>3448.82</v>
          </cell>
          <cell r="R98">
            <v>4534.83</v>
          </cell>
          <cell r="S98">
            <v>4760.79</v>
          </cell>
          <cell r="T98">
            <v>5741.84</v>
          </cell>
          <cell r="U98">
            <v>6121.26</v>
          </cell>
          <cell r="V98">
            <v>6145.33</v>
          </cell>
          <cell r="W98">
            <v>6165.33</v>
          </cell>
          <cell r="X98">
            <v>6185.35</v>
          </cell>
          <cell r="Y98">
            <v>6197.35</v>
          </cell>
          <cell r="Z98">
            <v>6214.85</v>
          </cell>
          <cell r="AA98">
            <v>6214.85</v>
          </cell>
          <cell r="AB98">
            <v>6214.85</v>
          </cell>
          <cell r="AC98">
            <v>7038.14</v>
          </cell>
          <cell r="AD98">
            <v>7232.4</v>
          </cell>
          <cell r="AE98">
            <v>7544.58</v>
          </cell>
          <cell r="AF98">
            <v>7815.39</v>
          </cell>
          <cell r="AG98">
            <v>7893.54</v>
          </cell>
          <cell r="AH98">
            <v>8117.63</v>
          </cell>
          <cell r="AI98">
            <v>8258.9599999999991</v>
          </cell>
          <cell r="AJ98">
            <v>8369.3700000000008</v>
          </cell>
          <cell r="AK98">
            <v>8492.49</v>
          </cell>
          <cell r="AL98">
            <v>8610.18</v>
          </cell>
          <cell r="AM98">
            <v>8725.6299999999992</v>
          </cell>
          <cell r="AN98">
            <v>8848.27</v>
          </cell>
          <cell r="AO98">
            <v>8973.85</v>
          </cell>
          <cell r="AP98">
            <v>9110.68</v>
          </cell>
          <cell r="AQ98">
            <v>9256.61</v>
          </cell>
          <cell r="AR98">
            <v>9412.6299999999992</v>
          </cell>
          <cell r="AS98">
            <v>9575.8799999999992</v>
          </cell>
          <cell r="AT98">
            <v>9745.16</v>
          </cell>
          <cell r="AU98">
            <v>9920.17</v>
          </cell>
          <cell r="AV98">
            <v>10102.549999999999</v>
          </cell>
          <cell r="AW98">
            <v>10297.17</v>
          </cell>
          <cell r="AX98">
            <v>10502.33</v>
          </cell>
          <cell r="AY98">
            <v>10706.98</v>
          </cell>
          <cell r="AZ98">
            <v>10908.59</v>
          </cell>
          <cell r="BA98">
            <v>11093.97</v>
          </cell>
          <cell r="BB98">
            <v>11258.59</v>
          </cell>
          <cell r="BC98">
            <v>11402.03</v>
          </cell>
        </row>
        <row r="99">
          <cell r="A99" t="str">
            <v>ACIPSOL[ALLC]</v>
          </cell>
          <cell r="B99" t="str">
            <v>MW</v>
          </cell>
          <cell r="C99" t="str">
            <v>EnerBase</v>
          </cell>
          <cell r="D99" t="str">
            <v>ACIPSOL[ALLC]_MWS3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0.54</v>
          </cell>
          <cell r="P99">
            <v>0.54</v>
          </cell>
          <cell r="Q99">
            <v>36.590000000000003</v>
          </cell>
          <cell r="R99">
            <v>138.66999999999999</v>
          </cell>
          <cell r="S99">
            <v>205.39</v>
          </cell>
          <cell r="T99">
            <v>266.29000000000002</v>
          </cell>
          <cell r="U99">
            <v>344.15</v>
          </cell>
          <cell r="V99">
            <v>393.96</v>
          </cell>
          <cell r="W99">
            <v>545.26</v>
          </cell>
          <cell r="X99">
            <v>1042.3699999999999</v>
          </cell>
          <cell r="Y99">
            <v>1620.17</v>
          </cell>
          <cell r="Z99">
            <v>1787.1</v>
          </cell>
          <cell r="AA99">
            <v>1933.25</v>
          </cell>
          <cell r="AB99">
            <v>2059.15</v>
          </cell>
          <cell r="AC99">
            <v>2719.71</v>
          </cell>
          <cell r="AD99">
            <v>3471.1</v>
          </cell>
          <cell r="AE99">
            <v>4222.71</v>
          </cell>
          <cell r="AF99">
            <v>5104.78</v>
          </cell>
          <cell r="AG99">
            <v>6044.19</v>
          </cell>
          <cell r="AH99">
            <v>7100.8</v>
          </cell>
          <cell r="AI99">
            <v>8224.59</v>
          </cell>
          <cell r="AJ99">
            <v>9313.5400000000009</v>
          </cell>
          <cell r="AK99">
            <v>10319.959999999999</v>
          </cell>
          <cell r="AL99">
            <v>11241.14</v>
          </cell>
          <cell r="AM99">
            <v>12074.95</v>
          </cell>
          <cell r="AN99">
            <v>12789.43</v>
          </cell>
          <cell r="AO99">
            <v>13434.82</v>
          </cell>
          <cell r="AP99">
            <v>14066.18</v>
          </cell>
          <cell r="AQ99">
            <v>14690</v>
          </cell>
          <cell r="AR99">
            <v>15304.16</v>
          </cell>
          <cell r="AS99">
            <v>15914.85</v>
          </cell>
          <cell r="AT99">
            <v>16516.419999999998</v>
          </cell>
          <cell r="AU99">
            <v>17114.48</v>
          </cell>
          <cell r="AV99">
            <v>17710.79</v>
          </cell>
          <cell r="AW99">
            <v>18304.009999999998</v>
          </cell>
          <cell r="AX99">
            <v>18901.400000000001</v>
          </cell>
          <cell r="AY99">
            <v>19487.650000000001</v>
          </cell>
          <cell r="AZ99">
            <v>20107.2</v>
          </cell>
          <cell r="BA99">
            <v>20801.919999999998</v>
          </cell>
          <cell r="BB99">
            <v>21452.74</v>
          </cell>
          <cell r="BC99">
            <v>22170.02</v>
          </cell>
        </row>
        <row r="100">
          <cell r="A100" t="str">
            <v>ACIPSOL[ALLC]</v>
          </cell>
          <cell r="B100" t="str">
            <v>MW</v>
          </cell>
          <cell r="C100" t="str">
            <v>EnerBlue</v>
          </cell>
          <cell r="D100" t="str">
            <v>ACIPSOL[ALLC]_MWS1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0.54</v>
          </cell>
          <cell r="P100">
            <v>0.54</v>
          </cell>
          <cell r="Q100">
            <v>36.590000000000003</v>
          </cell>
          <cell r="R100">
            <v>138.66999999999999</v>
          </cell>
          <cell r="S100">
            <v>205.39</v>
          </cell>
          <cell r="T100">
            <v>266.29000000000002</v>
          </cell>
          <cell r="U100">
            <v>344.15</v>
          </cell>
          <cell r="V100">
            <v>393.96</v>
          </cell>
          <cell r="W100">
            <v>545.26</v>
          </cell>
          <cell r="X100">
            <v>1042.3699999999999</v>
          </cell>
          <cell r="Y100">
            <v>1620.17</v>
          </cell>
          <cell r="Z100">
            <v>1787.1</v>
          </cell>
          <cell r="AA100">
            <v>1933.25</v>
          </cell>
          <cell r="AB100">
            <v>2059.15</v>
          </cell>
          <cell r="AC100">
            <v>2296.58</v>
          </cell>
          <cell r="AD100">
            <v>2779.18</v>
          </cell>
          <cell r="AE100">
            <v>3233.57</v>
          </cell>
          <cell r="AF100">
            <v>3830.03</v>
          </cell>
          <cell r="AG100">
            <v>4507.62</v>
          </cell>
          <cell r="AH100">
            <v>5365.58</v>
          </cell>
          <cell r="AI100">
            <v>6297.79</v>
          </cell>
          <cell r="AJ100">
            <v>7311.39</v>
          </cell>
          <cell r="AK100">
            <v>8349.7000000000007</v>
          </cell>
          <cell r="AL100">
            <v>9378.3799999999992</v>
          </cell>
          <cell r="AM100">
            <v>10355.43</v>
          </cell>
          <cell r="AN100">
            <v>11200.47</v>
          </cell>
          <cell r="AO100">
            <v>12098.23</v>
          </cell>
          <cell r="AP100">
            <v>13075.71</v>
          </cell>
          <cell r="AQ100">
            <v>14150.9</v>
          </cell>
          <cell r="AR100">
            <v>15301.2</v>
          </cell>
          <cell r="AS100">
            <v>16599.169999999998</v>
          </cell>
          <cell r="AT100">
            <v>17984.53</v>
          </cell>
          <cell r="AU100">
            <v>19443.97</v>
          </cell>
          <cell r="AV100">
            <v>20973.66</v>
          </cell>
          <cell r="AW100">
            <v>22640.33</v>
          </cell>
          <cell r="AX100">
            <v>24452.75</v>
          </cell>
          <cell r="AY100">
            <v>26554.720000000001</v>
          </cell>
          <cell r="AZ100">
            <v>28350.1</v>
          </cell>
          <cell r="BA100">
            <v>29767.71</v>
          </cell>
          <cell r="BB100">
            <v>31085.599999999999</v>
          </cell>
          <cell r="BC100">
            <v>32577.05</v>
          </cell>
        </row>
        <row r="101">
          <cell r="A101" t="str">
            <v>ACIPSOL[ALLC]</v>
          </cell>
          <cell r="B101" t="str">
            <v>MW</v>
          </cell>
          <cell r="C101" t="str">
            <v>EnerGreen</v>
          </cell>
          <cell r="D101" t="str">
            <v>ACIPSOL[ALLC]_MWS2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0.54</v>
          </cell>
          <cell r="P101">
            <v>0.54</v>
          </cell>
          <cell r="Q101">
            <v>36.590000000000003</v>
          </cell>
          <cell r="R101">
            <v>138.66999999999999</v>
          </cell>
          <cell r="S101">
            <v>205.39</v>
          </cell>
          <cell r="T101">
            <v>266.29000000000002</v>
          </cell>
          <cell r="U101">
            <v>344.15</v>
          </cell>
          <cell r="V101">
            <v>393.96</v>
          </cell>
          <cell r="W101">
            <v>545.26</v>
          </cell>
          <cell r="X101">
            <v>1042.3699999999999</v>
          </cell>
          <cell r="Y101">
            <v>1620.17</v>
          </cell>
          <cell r="Z101">
            <v>1787.1</v>
          </cell>
          <cell r="AA101">
            <v>1933.25</v>
          </cell>
          <cell r="AB101">
            <v>2059.15</v>
          </cell>
          <cell r="AC101">
            <v>2318.7600000000002</v>
          </cell>
          <cell r="AD101">
            <v>2881.39</v>
          </cell>
          <cell r="AE101">
            <v>3470.84</v>
          </cell>
          <cell r="AF101">
            <v>4270.84</v>
          </cell>
          <cell r="AG101">
            <v>5243.89</v>
          </cell>
          <cell r="AH101">
            <v>6534.08</v>
          </cell>
          <cell r="AI101">
            <v>7966.16</v>
          </cell>
          <cell r="AJ101">
            <v>9586.2999999999993</v>
          </cell>
          <cell r="AK101">
            <v>11308.01</v>
          </cell>
          <cell r="AL101">
            <v>13037.25</v>
          </cell>
          <cell r="AM101">
            <v>14681.63</v>
          </cell>
          <cell r="AN101">
            <v>16117.76</v>
          </cell>
          <cell r="AO101">
            <v>17575.28</v>
          </cell>
          <cell r="AP101">
            <v>19105.28</v>
          </cell>
          <cell r="AQ101">
            <v>20716.509999999998</v>
          </cell>
          <cell r="AR101">
            <v>22313.26</v>
          </cell>
          <cell r="AS101">
            <v>23903.439999999999</v>
          </cell>
          <cell r="AT101">
            <v>25436.240000000002</v>
          </cell>
          <cell r="AU101">
            <v>26887.59</v>
          </cell>
          <cell r="AV101">
            <v>27632.39</v>
          </cell>
          <cell r="AW101">
            <v>28237.13</v>
          </cell>
          <cell r="AX101">
            <v>28675.77</v>
          </cell>
          <cell r="AY101">
            <v>30622.03</v>
          </cell>
          <cell r="AZ101">
            <v>32333.759999999998</v>
          </cell>
          <cell r="BA101">
            <v>34195.019999999997</v>
          </cell>
          <cell r="BB101">
            <v>37501.800000000003</v>
          </cell>
          <cell r="BC101">
            <v>43351.25</v>
          </cell>
        </row>
        <row r="102">
          <cell r="A102" t="str">
            <v>ACIPWIN[ALLC]</v>
          </cell>
          <cell r="B102" t="str">
            <v>MW</v>
          </cell>
          <cell r="C102" t="str">
            <v>EnerBase</v>
          </cell>
          <cell r="D102" t="str">
            <v>ACIPWIN[ALLC]_MWS3</v>
          </cell>
          <cell r="E102">
            <v>0.15</v>
          </cell>
          <cell r="F102">
            <v>0.15</v>
          </cell>
          <cell r="G102">
            <v>0.15</v>
          </cell>
          <cell r="H102">
            <v>0.15</v>
          </cell>
          <cell r="I102">
            <v>0.15</v>
          </cell>
          <cell r="J102">
            <v>0.15</v>
          </cell>
          <cell r="K102">
            <v>0.15</v>
          </cell>
          <cell r="L102">
            <v>0.15</v>
          </cell>
          <cell r="M102">
            <v>0.15</v>
          </cell>
          <cell r="N102">
            <v>1.1499999999999999</v>
          </cell>
          <cell r="O102">
            <v>1.1499999999999999</v>
          </cell>
          <cell r="P102">
            <v>1.1499999999999999</v>
          </cell>
          <cell r="Q102">
            <v>1.1499999999999999</v>
          </cell>
          <cell r="R102">
            <v>1.1499999999999999</v>
          </cell>
          <cell r="S102">
            <v>1.1499999999999999</v>
          </cell>
          <cell r="T102">
            <v>1.1499999999999999</v>
          </cell>
          <cell r="U102">
            <v>1.1499999999999999</v>
          </cell>
          <cell r="V102">
            <v>1.1499999999999999</v>
          </cell>
          <cell r="W102">
            <v>1.1499999999999999</v>
          </cell>
          <cell r="X102">
            <v>1.1499999999999999</v>
          </cell>
          <cell r="Y102">
            <v>1.1499999999999999</v>
          </cell>
          <cell r="Z102">
            <v>1.1499999999999999</v>
          </cell>
          <cell r="AA102">
            <v>1.1499999999999999</v>
          </cell>
          <cell r="AB102">
            <v>1.1499999999999999</v>
          </cell>
          <cell r="AC102">
            <v>1946.85</v>
          </cell>
          <cell r="AD102">
            <v>3388.66</v>
          </cell>
          <cell r="AE102">
            <v>5072.8599999999997</v>
          </cell>
          <cell r="AF102">
            <v>6827.1</v>
          </cell>
          <cell r="AG102">
            <v>8629.02</v>
          </cell>
          <cell r="AH102">
            <v>10422.209999999999</v>
          </cell>
          <cell r="AI102">
            <v>12218.26</v>
          </cell>
          <cell r="AJ102">
            <v>13904.03</v>
          </cell>
          <cell r="AK102">
            <v>15443.46</v>
          </cell>
          <cell r="AL102">
            <v>16885.63</v>
          </cell>
          <cell r="AM102">
            <v>18259.98</v>
          </cell>
          <cell r="AN102">
            <v>19580.68</v>
          </cell>
          <cell r="AO102">
            <v>20730.04</v>
          </cell>
          <cell r="AP102">
            <v>21767.26</v>
          </cell>
          <cell r="AQ102">
            <v>22676.3</v>
          </cell>
          <cell r="AR102">
            <v>23458.48</v>
          </cell>
          <cell r="AS102">
            <v>24115.67</v>
          </cell>
          <cell r="AT102">
            <v>24661.65</v>
          </cell>
          <cell r="AU102">
            <v>25089.63</v>
          </cell>
          <cell r="AV102">
            <v>25406.05</v>
          </cell>
          <cell r="AW102">
            <v>25628.21</v>
          </cell>
          <cell r="AX102">
            <v>25763.59</v>
          </cell>
          <cell r="AY102">
            <v>25824.97</v>
          </cell>
          <cell r="AZ102">
            <v>25878.84</v>
          </cell>
          <cell r="BA102">
            <v>26019.14</v>
          </cell>
          <cell r="BB102">
            <v>26041.48</v>
          </cell>
          <cell r="BC102">
            <v>26118.27</v>
          </cell>
        </row>
        <row r="103">
          <cell r="A103" t="str">
            <v>ACIPWIN[ALLC]</v>
          </cell>
          <cell r="B103" t="str">
            <v>MW</v>
          </cell>
          <cell r="C103" t="str">
            <v>EnerBlue</v>
          </cell>
          <cell r="D103" t="str">
            <v>ACIPWIN[ALLC]_MWS1</v>
          </cell>
          <cell r="E103">
            <v>0.15</v>
          </cell>
          <cell r="F103">
            <v>0.15</v>
          </cell>
          <cell r="G103">
            <v>0.15</v>
          </cell>
          <cell r="H103">
            <v>0.15</v>
          </cell>
          <cell r="I103">
            <v>0.15</v>
          </cell>
          <cell r="J103">
            <v>0.15</v>
          </cell>
          <cell r="K103">
            <v>0.15</v>
          </cell>
          <cell r="L103">
            <v>0.15</v>
          </cell>
          <cell r="M103">
            <v>0.15</v>
          </cell>
          <cell r="N103">
            <v>1.1499999999999999</v>
          </cell>
          <cell r="O103">
            <v>1.1499999999999999</v>
          </cell>
          <cell r="P103">
            <v>1.1499999999999999</v>
          </cell>
          <cell r="Q103">
            <v>1.1499999999999999</v>
          </cell>
          <cell r="R103">
            <v>1.1499999999999999</v>
          </cell>
          <cell r="S103">
            <v>1.1499999999999999</v>
          </cell>
          <cell r="T103">
            <v>1.1499999999999999</v>
          </cell>
          <cell r="U103">
            <v>1.1499999999999999</v>
          </cell>
          <cell r="V103">
            <v>1.1499999999999999</v>
          </cell>
          <cell r="W103">
            <v>1.1499999999999999</v>
          </cell>
          <cell r="X103">
            <v>1.1499999999999999</v>
          </cell>
          <cell r="Y103">
            <v>1.1499999999999999</v>
          </cell>
          <cell r="Z103">
            <v>1.1499999999999999</v>
          </cell>
          <cell r="AA103">
            <v>1.1499999999999999</v>
          </cell>
          <cell r="AB103">
            <v>1.1499999999999999</v>
          </cell>
          <cell r="AC103">
            <v>2063.36</v>
          </cell>
          <cell r="AD103">
            <v>3690.95</v>
          </cell>
          <cell r="AE103">
            <v>5710.3</v>
          </cell>
          <cell r="AF103">
            <v>7909.03</v>
          </cell>
          <cell r="AG103">
            <v>10196.39</v>
          </cell>
          <cell r="AH103">
            <v>12476.01</v>
          </cell>
          <cell r="AI103">
            <v>15531.98</v>
          </cell>
          <cell r="AJ103">
            <v>18518.46</v>
          </cell>
          <cell r="AK103">
            <v>21414.38</v>
          </cell>
          <cell r="AL103">
            <v>24250.43</v>
          </cell>
          <cell r="AM103">
            <v>27056.94</v>
          </cell>
          <cell r="AN103">
            <v>29820.82</v>
          </cell>
          <cell r="AO103">
            <v>32408.12</v>
          </cell>
          <cell r="AP103">
            <v>34851.89</v>
          </cell>
          <cell r="AQ103">
            <v>37114.449999999997</v>
          </cell>
          <cell r="AR103">
            <v>39187.43</v>
          </cell>
          <cell r="AS103">
            <v>40949.29</v>
          </cell>
          <cell r="AT103">
            <v>42494.95</v>
          </cell>
          <cell r="AU103">
            <v>43816.98</v>
          </cell>
          <cell r="AV103">
            <v>44926.05</v>
          </cell>
          <cell r="AW103">
            <v>46381.85</v>
          </cell>
          <cell r="AX103">
            <v>48158.95</v>
          </cell>
          <cell r="AY103">
            <v>49571.76</v>
          </cell>
          <cell r="AZ103">
            <v>50977.599999999999</v>
          </cell>
          <cell r="BA103">
            <v>52811.32</v>
          </cell>
          <cell r="BB103">
            <v>54263.71</v>
          </cell>
          <cell r="BC103">
            <v>55476.36</v>
          </cell>
        </row>
        <row r="104">
          <cell r="A104" t="str">
            <v>ACIPWIN[ALLC]</v>
          </cell>
          <cell r="B104" t="str">
            <v>MW</v>
          </cell>
          <cell r="C104" t="str">
            <v>EnerGreen</v>
          </cell>
          <cell r="D104" t="str">
            <v>ACIPWIN[ALLC]_MWS2</v>
          </cell>
          <cell r="E104">
            <v>0.15</v>
          </cell>
          <cell r="F104">
            <v>0.15</v>
          </cell>
          <cell r="G104">
            <v>0.15</v>
          </cell>
          <cell r="H104">
            <v>0.15</v>
          </cell>
          <cell r="I104">
            <v>0.15</v>
          </cell>
          <cell r="J104">
            <v>0.15</v>
          </cell>
          <cell r="K104">
            <v>0.15</v>
          </cell>
          <cell r="L104">
            <v>0.15</v>
          </cell>
          <cell r="M104">
            <v>0.15</v>
          </cell>
          <cell r="N104">
            <v>1.1499999999999999</v>
          </cell>
          <cell r="O104">
            <v>1.1499999999999999</v>
          </cell>
          <cell r="P104">
            <v>1.1499999999999999</v>
          </cell>
          <cell r="Q104">
            <v>1.1499999999999999</v>
          </cell>
          <cell r="R104">
            <v>1.1499999999999999</v>
          </cell>
          <cell r="S104">
            <v>1.1499999999999999</v>
          </cell>
          <cell r="T104">
            <v>1.1499999999999999</v>
          </cell>
          <cell r="U104">
            <v>1.1499999999999999</v>
          </cell>
          <cell r="V104">
            <v>1.1499999999999999</v>
          </cell>
          <cell r="W104">
            <v>1.1499999999999999</v>
          </cell>
          <cell r="X104">
            <v>1.1499999999999999</v>
          </cell>
          <cell r="Y104">
            <v>1.1499999999999999</v>
          </cell>
          <cell r="Z104">
            <v>1.1499999999999999</v>
          </cell>
          <cell r="AA104">
            <v>1.1499999999999999</v>
          </cell>
          <cell r="AB104">
            <v>1.1499999999999999</v>
          </cell>
          <cell r="AC104">
            <v>2187.4299999999998</v>
          </cell>
          <cell r="AD104">
            <v>3999.73</v>
          </cell>
          <cell r="AE104">
            <v>6429.76</v>
          </cell>
          <cell r="AF104">
            <v>9084.34</v>
          </cell>
          <cell r="AG104">
            <v>11875.22</v>
          </cell>
          <cell r="AH104">
            <v>14630.64</v>
          </cell>
          <cell r="AI104">
            <v>17865.61</v>
          </cell>
          <cell r="AJ104">
            <v>20995.81</v>
          </cell>
          <cell r="AK104">
            <v>24013.02</v>
          </cell>
          <cell r="AL104">
            <v>26928.7</v>
          </cell>
          <cell r="AM104">
            <v>29760.77</v>
          </cell>
          <cell r="AN104">
            <v>32477.38</v>
          </cell>
          <cell r="AO104">
            <v>34988.199999999997</v>
          </cell>
          <cell r="AP104">
            <v>37246.949999999997</v>
          </cell>
          <cell r="AQ104">
            <v>39184.46</v>
          </cell>
          <cell r="AR104">
            <v>40881.360000000001</v>
          </cell>
          <cell r="AS104">
            <v>42329.64</v>
          </cell>
          <cell r="AT104">
            <v>43558.2</v>
          </cell>
          <cell r="AU104">
            <v>44363.41</v>
          </cell>
          <cell r="AV104">
            <v>44737.14</v>
          </cell>
          <cell r="AW104">
            <v>45468.02</v>
          </cell>
          <cell r="AX104">
            <v>47623.49</v>
          </cell>
          <cell r="AY104">
            <v>48553.26</v>
          </cell>
          <cell r="AZ104">
            <v>50150.77</v>
          </cell>
          <cell r="BA104">
            <v>51901.32</v>
          </cell>
          <cell r="BB104">
            <v>53123.58</v>
          </cell>
          <cell r="BC104">
            <v>53199.79</v>
          </cell>
        </row>
        <row r="105">
          <cell r="A105" t="str">
            <v>ACIPCOAL[ALLC]</v>
          </cell>
          <cell r="B105" t="str">
            <v>MW</v>
          </cell>
          <cell r="C105" t="str">
            <v>EnerBase</v>
          </cell>
          <cell r="D105" t="str">
            <v>ACIPCOAL[ALLC]_MWS3</v>
          </cell>
          <cell r="E105">
            <v>924.17</v>
          </cell>
          <cell r="F105">
            <v>1624</v>
          </cell>
          <cell r="G105">
            <v>1547</v>
          </cell>
          <cell r="H105">
            <v>3621</v>
          </cell>
          <cell r="I105">
            <v>3770</v>
          </cell>
          <cell r="J105">
            <v>3900</v>
          </cell>
          <cell r="K105">
            <v>4610</v>
          </cell>
          <cell r="L105">
            <v>6010.12</v>
          </cell>
          <cell r="M105">
            <v>6145.15</v>
          </cell>
          <cell r="N105">
            <v>7680.17</v>
          </cell>
          <cell r="O105">
            <v>7680</v>
          </cell>
          <cell r="P105">
            <v>7680</v>
          </cell>
          <cell r="Q105">
            <v>7676.98</v>
          </cell>
          <cell r="R105">
            <v>7680</v>
          </cell>
          <cell r="S105">
            <v>7680</v>
          </cell>
          <cell r="T105">
            <v>8546</v>
          </cell>
          <cell r="U105">
            <v>9546</v>
          </cell>
          <cell r="V105">
            <v>10546</v>
          </cell>
          <cell r="W105">
            <v>10546</v>
          </cell>
          <cell r="X105">
            <v>13142.7</v>
          </cell>
          <cell r="Y105">
            <v>13144.5</v>
          </cell>
          <cell r="Z105">
            <v>13284</v>
          </cell>
          <cell r="AA105">
            <v>13284</v>
          </cell>
          <cell r="AB105">
            <v>13172</v>
          </cell>
          <cell r="AC105">
            <v>13304.24</v>
          </cell>
          <cell r="AD105">
            <v>13361.75</v>
          </cell>
          <cell r="AE105">
            <v>13419.86</v>
          </cell>
          <cell r="AF105">
            <v>13431.1</v>
          </cell>
          <cell r="AG105">
            <v>13451.39</v>
          </cell>
          <cell r="AH105">
            <v>13420.64</v>
          </cell>
          <cell r="AI105">
            <v>13408.6</v>
          </cell>
          <cell r="AJ105">
            <v>13403.48</v>
          </cell>
          <cell r="AK105">
            <v>13397.9</v>
          </cell>
          <cell r="AL105">
            <v>13394.54</v>
          </cell>
          <cell r="AM105">
            <v>13392.99</v>
          </cell>
          <cell r="AN105">
            <v>13357.52</v>
          </cell>
          <cell r="AO105">
            <v>13287.82</v>
          </cell>
          <cell r="AP105">
            <v>13186.8</v>
          </cell>
          <cell r="AQ105">
            <v>13096.84</v>
          </cell>
          <cell r="AR105">
            <v>12913.62</v>
          </cell>
          <cell r="AS105">
            <v>12743.05</v>
          </cell>
          <cell r="AT105">
            <v>12579.94</v>
          </cell>
          <cell r="AU105">
            <v>12428.3</v>
          </cell>
          <cell r="AV105">
            <v>12291.75</v>
          </cell>
          <cell r="AW105">
            <v>12143.96</v>
          </cell>
          <cell r="AX105">
            <v>11988.33</v>
          </cell>
          <cell r="AY105">
            <v>11824.63</v>
          </cell>
          <cell r="AZ105">
            <v>11662.14</v>
          </cell>
          <cell r="BA105">
            <v>11506.46</v>
          </cell>
          <cell r="BB105">
            <v>11337.15</v>
          </cell>
          <cell r="BC105">
            <v>11169.06</v>
          </cell>
        </row>
        <row r="106">
          <cell r="A106" t="str">
            <v>ACIPCOAL[ALLC]</v>
          </cell>
          <cell r="B106" t="str">
            <v>MW</v>
          </cell>
          <cell r="C106" t="str">
            <v>EnerBlue</v>
          </cell>
          <cell r="D106" t="str">
            <v>ACIPCOAL[ALLC]_MWS1</v>
          </cell>
          <cell r="E106">
            <v>924.17</v>
          </cell>
          <cell r="F106">
            <v>1624</v>
          </cell>
          <cell r="G106">
            <v>1547</v>
          </cell>
          <cell r="H106">
            <v>3621</v>
          </cell>
          <cell r="I106">
            <v>3770</v>
          </cell>
          <cell r="J106">
            <v>3900</v>
          </cell>
          <cell r="K106">
            <v>4610</v>
          </cell>
          <cell r="L106">
            <v>6010.12</v>
          </cell>
          <cell r="M106">
            <v>6145.15</v>
          </cell>
          <cell r="N106">
            <v>7680.17</v>
          </cell>
          <cell r="O106">
            <v>7680</v>
          </cell>
          <cell r="P106">
            <v>7680</v>
          </cell>
          <cell r="Q106">
            <v>7676.98</v>
          </cell>
          <cell r="R106">
            <v>7680</v>
          </cell>
          <cell r="S106">
            <v>7680</v>
          </cell>
          <cell r="T106">
            <v>8546</v>
          </cell>
          <cell r="U106">
            <v>9546</v>
          </cell>
          <cell r="V106">
            <v>10546</v>
          </cell>
          <cell r="W106">
            <v>10546</v>
          </cell>
          <cell r="X106">
            <v>13142.7</v>
          </cell>
          <cell r="Y106">
            <v>13144.5</v>
          </cell>
          <cell r="Z106">
            <v>13284</v>
          </cell>
          <cell r="AA106">
            <v>13284</v>
          </cell>
          <cell r="AB106">
            <v>13172</v>
          </cell>
          <cell r="AC106">
            <v>13400.81</v>
          </cell>
          <cell r="AD106">
            <v>13569.06</v>
          </cell>
          <cell r="AE106">
            <v>13689.02</v>
          </cell>
          <cell r="AF106">
            <v>13731.43</v>
          </cell>
          <cell r="AG106">
            <v>13788.72</v>
          </cell>
          <cell r="AH106">
            <v>13795.36</v>
          </cell>
          <cell r="AI106">
            <v>13710.88</v>
          </cell>
          <cell r="AJ106">
            <v>13631.46</v>
          </cell>
          <cell r="AK106">
            <v>13546.21</v>
          </cell>
          <cell r="AL106">
            <v>13457.8</v>
          </cell>
          <cell r="AM106">
            <v>13363.74</v>
          </cell>
          <cell r="AN106">
            <v>13230.71</v>
          </cell>
          <cell r="AO106">
            <v>13055.65</v>
          </cell>
          <cell r="AP106">
            <v>12840.83</v>
          </cell>
          <cell r="AQ106">
            <v>12628.31</v>
          </cell>
          <cell r="AR106">
            <v>12314.1</v>
          </cell>
          <cell r="AS106">
            <v>12009.11</v>
          </cell>
          <cell r="AT106">
            <v>11704.97</v>
          </cell>
          <cell r="AU106">
            <v>11406.99</v>
          </cell>
          <cell r="AV106">
            <v>11119.41</v>
          </cell>
          <cell r="AW106">
            <v>10814.65</v>
          </cell>
          <cell r="AX106">
            <v>10495.87</v>
          </cell>
          <cell r="AY106">
            <v>10169.030000000001</v>
          </cell>
          <cell r="AZ106">
            <v>9838.3700000000008</v>
          </cell>
          <cell r="BA106">
            <v>9492.7999999999993</v>
          </cell>
          <cell r="BB106">
            <v>9140.0499999999993</v>
          </cell>
          <cell r="BC106">
            <v>8781.56</v>
          </cell>
        </row>
        <row r="107">
          <cell r="A107" t="str">
            <v>ACIPCOAL[ALLC]</v>
          </cell>
          <cell r="B107" t="str">
            <v>MW</v>
          </cell>
          <cell r="C107" t="str">
            <v>EnerGreen</v>
          </cell>
          <cell r="D107" t="str">
            <v>ACIPCOAL[ALLC]_MWS2</v>
          </cell>
          <cell r="E107">
            <v>924.17</v>
          </cell>
          <cell r="F107">
            <v>1624</v>
          </cell>
          <cell r="G107">
            <v>1547</v>
          </cell>
          <cell r="H107">
            <v>3621</v>
          </cell>
          <cell r="I107">
            <v>3770</v>
          </cell>
          <cell r="J107">
            <v>3900</v>
          </cell>
          <cell r="K107">
            <v>4610</v>
          </cell>
          <cell r="L107">
            <v>6010.12</v>
          </cell>
          <cell r="M107">
            <v>6145.15</v>
          </cell>
          <cell r="N107">
            <v>7680.17</v>
          </cell>
          <cell r="O107">
            <v>7680</v>
          </cell>
          <cell r="P107">
            <v>7680</v>
          </cell>
          <cell r="Q107">
            <v>7676.98</v>
          </cell>
          <cell r="R107">
            <v>7680</v>
          </cell>
          <cell r="S107">
            <v>7680</v>
          </cell>
          <cell r="T107">
            <v>8546</v>
          </cell>
          <cell r="U107">
            <v>9546</v>
          </cell>
          <cell r="V107">
            <v>10546</v>
          </cell>
          <cell r="W107">
            <v>10546</v>
          </cell>
          <cell r="X107">
            <v>13142.7</v>
          </cell>
          <cell r="Y107">
            <v>13144.5</v>
          </cell>
          <cell r="Z107">
            <v>13284</v>
          </cell>
          <cell r="AA107">
            <v>13284</v>
          </cell>
          <cell r="AB107">
            <v>13172</v>
          </cell>
          <cell r="AC107">
            <v>13378.13</v>
          </cell>
          <cell r="AD107">
            <v>13526.34</v>
          </cell>
          <cell r="AE107">
            <v>13559.58</v>
          </cell>
          <cell r="AF107">
            <v>13500.7</v>
          </cell>
          <cell r="AG107">
            <v>13431.91</v>
          </cell>
          <cell r="AH107">
            <v>13293.07</v>
          </cell>
          <cell r="AI107">
            <v>13111.89</v>
          </cell>
          <cell r="AJ107">
            <v>12930.12</v>
          </cell>
          <cell r="AK107">
            <v>12745.61</v>
          </cell>
          <cell r="AL107">
            <v>12562.24</v>
          </cell>
          <cell r="AM107">
            <v>12380.78</v>
          </cell>
          <cell r="AN107">
            <v>12169.78</v>
          </cell>
          <cell r="AO107">
            <v>11922.74</v>
          </cell>
          <cell r="AP107">
            <v>11643.58</v>
          </cell>
          <cell r="AQ107">
            <v>11374.34</v>
          </cell>
          <cell r="AR107">
            <v>11009.39</v>
          </cell>
          <cell r="AS107">
            <v>10655.16</v>
          </cell>
          <cell r="AT107">
            <v>10306.48</v>
          </cell>
          <cell r="AU107">
            <v>9969.3799999999992</v>
          </cell>
          <cell r="AV107">
            <v>9649.69</v>
          </cell>
          <cell r="AW107">
            <v>9314.7800000000007</v>
          </cell>
          <cell r="AX107">
            <v>8968.7800000000007</v>
          </cell>
          <cell r="AY107">
            <v>8618.39</v>
          </cell>
          <cell r="AZ107">
            <v>8261.61</v>
          </cell>
          <cell r="BA107">
            <v>7898.73</v>
          </cell>
          <cell r="BB107">
            <v>7531.15</v>
          </cell>
          <cell r="BC107">
            <v>7159.82</v>
          </cell>
        </row>
        <row r="108">
          <cell r="A108" t="str">
            <v>ACIPOIL[ALLC]</v>
          </cell>
          <cell r="B108" t="str">
            <v>MW</v>
          </cell>
          <cell r="C108" t="str">
            <v>EnerBase</v>
          </cell>
          <cell r="D108" t="str">
            <v>ACIPOIL[ALLC]_MWS3</v>
          </cell>
          <cell r="E108">
            <v>6341.09</v>
          </cell>
          <cell r="F108">
            <v>6546.09</v>
          </cell>
          <cell r="G108">
            <v>10464.1</v>
          </cell>
          <cell r="H108">
            <v>1361.09</v>
          </cell>
          <cell r="I108">
            <v>2396.35</v>
          </cell>
          <cell r="J108">
            <v>1804.72</v>
          </cell>
          <cell r="K108">
            <v>1989.72</v>
          </cell>
          <cell r="L108">
            <v>3333.01</v>
          </cell>
          <cell r="M108">
            <v>2814.48</v>
          </cell>
          <cell r="N108">
            <v>2890.82</v>
          </cell>
          <cell r="O108">
            <v>2955.92</v>
          </cell>
          <cell r="P108">
            <v>3156.3</v>
          </cell>
          <cell r="Q108">
            <v>2698.15</v>
          </cell>
          <cell r="R108">
            <v>2591.7399999999998</v>
          </cell>
          <cell r="S108">
            <v>2621.29</v>
          </cell>
          <cell r="T108">
            <v>4143.3500000000004</v>
          </cell>
          <cell r="U108">
            <v>2617.44</v>
          </cell>
          <cell r="V108">
            <v>1542.23</v>
          </cell>
          <cell r="W108">
            <v>1444.71</v>
          </cell>
          <cell r="X108">
            <v>362.5</v>
          </cell>
          <cell r="Y108">
            <v>319</v>
          </cell>
          <cell r="Z108">
            <v>238.39</v>
          </cell>
          <cell r="AA108">
            <v>238.39</v>
          </cell>
          <cell r="AB108">
            <v>236.38</v>
          </cell>
          <cell r="AC108">
            <v>289.83</v>
          </cell>
          <cell r="AD108">
            <v>331.43</v>
          </cell>
          <cell r="AE108">
            <v>380.18</v>
          </cell>
          <cell r="AF108">
            <v>375.91</v>
          </cell>
          <cell r="AG108">
            <v>398.25</v>
          </cell>
          <cell r="AH108">
            <v>415.01</v>
          </cell>
          <cell r="AI108">
            <v>427.55</v>
          </cell>
          <cell r="AJ108">
            <v>425.74</v>
          </cell>
          <cell r="AK108">
            <v>442.73</v>
          </cell>
          <cell r="AL108">
            <v>461.39</v>
          </cell>
          <cell r="AM108">
            <v>475.57</v>
          </cell>
          <cell r="AN108">
            <v>408.06</v>
          </cell>
          <cell r="AO108">
            <v>411.83</v>
          </cell>
          <cell r="AP108">
            <v>443.95</v>
          </cell>
          <cell r="AQ108">
            <v>475.31</v>
          </cell>
          <cell r="AR108">
            <v>505.9</v>
          </cell>
          <cell r="AS108">
            <v>535.61</v>
          </cell>
          <cell r="AT108">
            <v>563.74</v>
          </cell>
          <cell r="AU108">
            <v>590.19000000000005</v>
          </cell>
          <cell r="AV108">
            <v>616.4</v>
          </cell>
          <cell r="AW108">
            <v>641.02</v>
          </cell>
          <cell r="AX108">
            <v>664.48</v>
          </cell>
          <cell r="AY108">
            <v>686.56</v>
          </cell>
          <cell r="AZ108">
            <v>707.89</v>
          </cell>
          <cell r="BA108">
            <v>729.05</v>
          </cell>
          <cell r="BB108">
            <v>748.35</v>
          </cell>
          <cell r="BC108">
            <v>767.13</v>
          </cell>
        </row>
        <row r="109">
          <cell r="A109" t="str">
            <v>ACIPOIL[ALLC]</v>
          </cell>
          <cell r="B109" t="str">
            <v>MW</v>
          </cell>
          <cell r="C109" t="str">
            <v>EnerBlue</v>
          </cell>
          <cell r="D109" t="str">
            <v>ACIPOIL[ALLC]_MWS1</v>
          </cell>
          <cell r="E109">
            <v>6341.09</v>
          </cell>
          <cell r="F109">
            <v>6546.09</v>
          </cell>
          <cell r="G109">
            <v>10464.1</v>
          </cell>
          <cell r="H109">
            <v>1361.09</v>
          </cell>
          <cell r="I109">
            <v>2396.35</v>
          </cell>
          <cell r="J109">
            <v>1804.72</v>
          </cell>
          <cell r="K109">
            <v>1989.72</v>
          </cell>
          <cell r="L109">
            <v>3333.01</v>
          </cell>
          <cell r="M109">
            <v>2814.48</v>
          </cell>
          <cell r="N109">
            <v>2890.82</v>
          </cell>
          <cell r="O109">
            <v>2955.92</v>
          </cell>
          <cell r="P109">
            <v>3156.3</v>
          </cell>
          <cell r="Q109">
            <v>2698.15</v>
          </cell>
          <cell r="R109">
            <v>2591.7399999999998</v>
          </cell>
          <cell r="S109">
            <v>2621.29</v>
          </cell>
          <cell r="T109">
            <v>4143.3500000000004</v>
          </cell>
          <cell r="U109">
            <v>2617.44</v>
          </cell>
          <cell r="V109">
            <v>1542.23</v>
          </cell>
          <cell r="W109">
            <v>1444.71</v>
          </cell>
          <cell r="X109">
            <v>362.5</v>
          </cell>
          <cell r="Y109">
            <v>319</v>
          </cell>
          <cell r="Z109">
            <v>238.39</v>
          </cell>
          <cell r="AA109">
            <v>238.39</v>
          </cell>
          <cell r="AB109">
            <v>236.38</v>
          </cell>
          <cell r="AC109">
            <v>329.25</v>
          </cell>
          <cell r="AD109">
            <v>404.01</v>
          </cell>
          <cell r="AE109">
            <v>484.5</v>
          </cell>
          <cell r="AF109">
            <v>507.52</v>
          </cell>
          <cell r="AG109">
            <v>552.07000000000005</v>
          </cell>
          <cell r="AH109">
            <v>585.26</v>
          </cell>
          <cell r="AI109">
            <v>591.02</v>
          </cell>
          <cell r="AJ109">
            <v>581.9</v>
          </cell>
          <cell r="AK109">
            <v>591.85</v>
          </cell>
          <cell r="AL109">
            <v>603.22</v>
          </cell>
          <cell r="AM109">
            <v>609.44000000000005</v>
          </cell>
          <cell r="AN109">
            <v>533.37</v>
          </cell>
          <cell r="AO109">
            <v>527.66999999999996</v>
          </cell>
          <cell r="AP109">
            <v>549.28</v>
          </cell>
          <cell r="AQ109">
            <v>569.30999999999995</v>
          </cell>
          <cell r="AR109">
            <v>587.79999999999995</v>
          </cell>
          <cell r="AS109">
            <v>605.01</v>
          </cell>
          <cell r="AT109">
            <v>620.13</v>
          </cell>
          <cell r="AU109">
            <v>634.38</v>
          </cell>
          <cell r="AV109">
            <v>647.66</v>
          </cell>
          <cell r="AW109">
            <v>658.15</v>
          </cell>
          <cell r="AX109">
            <v>666.48</v>
          </cell>
          <cell r="AY109">
            <v>673.43</v>
          </cell>
          <cell r="AZ109">
            <v>680.15</v>
          </cell>
          <cell r="BA109">
            <v>683.39</v>
          </cell>
          <cell r="BB109">
            <v>683.81</v>
          </cell>
          <cell r="BC109">
            <v>683.56</v>
          </cell>
        </row>
        <row r="110">
          <cell r="A110" t="str">
            <v>ACIPOIL[ALLC]</v>
          </cell>
          <cell r="B110" t="str">
            <v>MW</v>
          </cell>
          <cell r="C110" t="str">
            <v>EnerGreen</v>
          </cell>
          <cell r="D110" t="str">
            <v>ACIPOIL[ALLC]_MWS2</v>
          </cell>
          <cell r="E110">
            <v>6341.09</v>
          </cell>
          <cell r="F110">
            <v>6546.09</v>
          </cell>
          <cell r="G110">
            <v>10464.1</v>
          </cell>
          <cell r="H110">
            <v>1361.09</v>
          </cell>
          <cell r="I110">
            <v>2396.35</v>
          </cell>
          <cell r="J110">
            <v>1804.72</v>
          </cell>
          <cell r="K110">
            <v>1989.72</v>
          </cell>
          <cell r="L110">
            <v>3333.01</v>
          </cell>
          <cell r="M110">
            <v>2814.48</v>
          </cell>
          <cell r="N110">
            <v>2890.82</v>
          </cell>
          <cell r="O110">
            <v>2955.92</v>
          </cell>
          <cell r="P110">
            <v>3156.3</v>
          </cell>
          <cell r="Q110">
            <v>2698.15</v>
          </cell>
          <cell r="R110">
            <v>2591.7399999999998</v>
          </cell>
          <cell r="S110">
            <v>2621.29</v>
          </cell>
          <cell r="T110">
            <v>4143.3500000000004</v>
          </cell>
          <cell r="U110">
            <v>2617.44</v>
          </cell>
          <cell r="V110">
            <v>1542.23</v>
          </cell>
          <cell r="W110">
            <v>1444.71</v>
          </cell>
          <cell r="X110">
            <v>362.5</v>
          </cell>
          <cell r="Y110">
            <v>319</v>
          </cell>
          <cell r="Z110">
            <v>238.39</v>
          </cell>
          <cell r="AA110">
            <v>238.39</v>
          </cell>
          <cell r="AB110">
            <v>236.38</v>
          </cell>
          <cell r="AC110">
            <v>325.41000000000003</v>
          </cell>
          <cell r="AD110">
            <v>397.2</v>
          </cell>
          <cell r="AE110">
            <v>469.02</v>
          </cell>
          <cell r="AF110">
            <v>479.77</v>
          </cell>
          <cell r="AG110">
            <v>509.81</v>
          </cell>
          <cell r="AH110">
            <v>527.73</v>
          </cell>
          <cell r="AI110">
            <v>522.72</v>
          </cell>
          <cell r="AJ110">
            <v>503.45</v>
          </cell>
          <cell r="AK110">
            <v>503.31</v>
          </cell>
          <cell r="AL110">
            <v>504.78</v>
          </cell>
          <cell r="AM110">
            <v>501.55</v>
          </cell>
          <cell r="AN110">
            <v>417.58</v>
          </cell>
          <cell r="AO110">
            <v>403.38</v>
          </cell>
          <cell r="AP110">
            <v>417.07</v>
          </cell>
          <cell r="AQ110">
            <v>430.1</v>
          </cell>
          <cell r="AR110">
            <v>441.6</v>
          </cell>
          <cell r="AS110">
            <v>451.7</v>
          </cell>
          <cell r="AT110">
            <v>459.99</v>
          </cell>
          <cell r="AU110">
            <v>467.79</v>
          </cell>
          <cell r="AV110">
            <v>476.56</v>
          </cell>
          <cell r="AW110">
            <v>481.79</v>
          </cell>
          <cell r="AX110">
            <v>485.21</v>
          </cell>
          <cell r="AY110">
            <v>488.89</v>
          </cell>
          <cell r="AZ110">
            <v>488.29</v>
          </cell>
          <cell r="BA110">
            <v>485.98</v>
          </cell>
          <cell r="BB110">
            <v>478.98</v>
          </cell>
          <cell r="BC110">
            <v>469.84</v>
          </cell>
        </row>
        <row r="111">
          <cell r="A111" t="str">
            <v>ACIPGAS[ALLC]</v>
          </cell>
          <cell r="B111" t="str">
            <v>MW</v>
          </cell>
          <cell r="C111" t="str">
            <v>EnerBase</v>
          </cell>
          <cell r="D111" t="str">
            <v>ACIPGAS[ALLC]_MWS3</v>
          </cell>
          <cell r="E111">
            <v>6068.83</v>
          </cell>
          <cell r="F111">
            <v>6211.46</v>
          </cell>
          <cell r="G111">
            <v>6009.71</v>
          </cell>
          <cell r="H111">
            <v>11040</v>
          </cell>
          <cell r="I111">
            <v>11602</v>
          </cell>
          <cell r="J111">
            <v>12153</v>
          </cell>
          <cell r="K111">
            <v>12679</v>
          </cell>
          <cell r="L111">
            <v>12701.25</v>
          </cell>
          <cell r="M111">
            <v>12840.31</v>
          </cell>
          <cell r="N111">
            <v>13581.29</v>
          </cell>
          <cell r="O111">
            <v>13767</v>
          </cell>
          <cell r="P111">
            <v>13806</v>
          </cell>
          <cell r="Q111">
            <v>14345.36</v>
          </cell>
          <cell r="R111">
            <v>14253</v>
          </cell>
          <cell r="S111">
            <v>14164.2</v>
          </cell>
          <cell r="T111">
            <v>12213.7</v>
          </cell>
          <cell r="U111">
            <v>12763</v>
          </cell>
          <cell r="V111">
            <v>13716.83</v>
          </cell>
          <cell r="W111">
            <v>14896.6</v>
          </cell>
          <cell r="X111">
            <v>14250.31</v>
          </cell>
          <cell r="Y111">
            <v>13054.91</v>
          </cell>
          <cell r="Z111">
            <v>15202.76</v>
          </cell>
          <cell r="AA111">
            <v>17444.759999999998</v>
          </cell>
          <cell r="AB111">
            <v>17297.689999999999</v>
          </cell>
          <cell r="AC111">
            <v>17255.5</v>
          </cell>
          <cell r="AD111">
            <v>17543.990000000002</v>
          </cell>
          <cell r="AE111">
            <v>17686.490000000002</v>
          </cell>
          <cell r="AF111">
            <v>17792.509999999998</v>
          </cell>
          <cell r="AG111">
            <v>17893.7</v>
          </cell>
          <cell r="AH111">
            <v>18012.82</v>
          </cell>
          <cell r="AI111">
            <v>18208.09</v>
          </cell>
          <cell r="AJ111">
            <v>18475.64</v>
          </cell>
          <cell r="AK111">
            <v>18838.060000000001</v>
          </cell>
          <cell r="AL111">
            <v>19274.46</v>
          </cell>
          <cell r="AM111">
            <v>19739.62</v>
          </cell>
          <cell r="AN111">
            <v>20291.27</v>
          </cell>
          <cell r="AO111">
            <v>20821.11</v>
          </cell>
          <cell r="AP111">
            <v>21343.99</v>
          </cell>
          <cell r="AQ111">
            <v>21861.21</v>
          </cell>
          <cell r="AR111">
            <v>22436.87</v>
          </cell>
          <cell r="AS111">
            <v>23094.92</v>
          </cell>
          <cell r="AT111">
            <v>23666.45</v>
          </cell>
          <cell r="AU111">
            <v>24147.53</v>
          </cell>
          <cell r="AV111">
            <v>24659.17</v>
          </cell>
          <cell r="AW111">
            <v>25163.29</v>
          </cell>
          <cell r="AX111">
            <v>25643.94</v>
          </cell>
          <cell r="AY111">
            <v>26108.12</v>
          </cell>
          <cell r="AZ111">
            <v>26581.599999999999</v>
          </cell>
          <cell r="BA111">
            <v>27097.040000000001</v>
          </cell>
          <cell r="BB111">
            <v>27556.34</v>
          </cell>
          <cell r="BC111">
            <v>28032.6</v>
          </cell>
        </row>
        <row r="112">
          <cell r="A112" t="str">
            <v>ACIPGAS[ALLC]</v>
          </cell>
          <cell r="B112" t="str">
            <v>MW</v>
          </cell>
          <cell r="C112" t="str">
            <v>EnerBlue</v>
          </cell>
          <cell r="D112" t="str">
            <v>ACIPGAS[ALLC]_MWS1</v>
          </cell>
          <cell r="E112">
            <v>6068.83</v>
          </cell>
          <cell r="F112">
            <v>6211.46</v>
          </cell>
          <cell r="G112">
            <v>6009.71</v>
          </cell>
          <cell r="H112">
            <v>11040</v>
          </cell>
          <cell r="I112">
            <v>11602</v>
          </cell>
          <cell r="J112">
            <v>12153</v>
          </cell>
          <cell r="K112">
            <v>12679</v>
          </cell>
          <cell r="L112">
            <v>12701.25</v>
          </cell>
          <cell r="M112">
            <v>12840.31</v>
          </cell>
          <cell r="N112">
            <v>13581.29</v>
          </cell>
          <cell r="O112">
            <v>13767</v>
          </cell>
          <cell r="P112">
            <v>13806</v>
          </cell>
          <cell r="Q112">
            <v>14345.36</v>
          </cell>
          <cell r="R112">
            <v>14253</v>
          </cell>
          <cell r="S112">
            <v>14164.2</v>
          </cell>
          <cell r="T112">
            <v>12213.7</v>
          </cell>
          <cell r="U112">
            <v>12763</v>
          </cell>
          <cell r="V112">
            <v>13716.83</v>
          </cell>
          <cell r="W112">
            <v>14896.6</v>
          </cell>
          <cell r="X112">
            <v>14250.31</v>
          </cell>
          <cell r="Y112">
            <v>13054.91</v>
          </cell>
          <cell r="Z112">
            <v>15202.76</v>
          </cell>
          <cell r="AA112">
            <v>17444.759999999998</v>
          </cell>
          <cell r="AB112">
            <v>17297.689999999999</v>
          </cell>
          <cell r="AC112">
            <v>17157.64</v>
          </cell>
          <cell r="AD112">
            <v>17297.27</v>
          </cell>
          <cell r="AE112">
            <v>17292.79</v>
          </cell>
          <cell r="AF112">
            <v>17244.080000000002</v>
          </cell>
          <cell r="AG112">
            <v>17163.98</v>
          </cell>
          <cell r="AH112">
            <v>17085.98</v>
          </cell>
          <cell r="AI112">
            <v>16984.740000000002</v>
          </cell>
          <cell r="AJ112">
            <v>16900.27</v>
          </cell>
          <cell r="AK112">
            <v>16847.66</v>
          </cell>
          <cell r="AL112">
            <v>16814.96</v>
          </cell>
          <cell r="AM112">
            <v>16758.21</v>
          </cell>
          <cell r="AN112">
            <v>16742.21</v>
          </cell>
          <cell r="AO112">
            <v>16665.68</v>
          </cell>
          <cell r="AP112">
            <v>16547.650000000001</v>
          </cell>
          <cell r="AQ112">
            <v>16394.43</v>
          </cell>
          <cell r="AR112">
            <v>16270.94</v>
          </cell>
          <cell r="AS112">
            <v>16214.33</v>
          </cell>
          <cell r="AT112">
            <v>16048.03</v>
          </cell>
          <cell r="AU112">
            <v>15773.92</v>
          </cell>
          <cell r="AV112">
            <v>15502.87</v>
          </cell>
          <cell r="AW112">
            <v>15214.26</v>
          </cell>
          <cell r="AX112">
            <v>14903.04</v>
          </cell>
          <cell r="AY112">
            <v>14602.58</v>
          </cell>
          <cell r="AZ112">
            <v>14327.7</v>
          </cell>
          <cell r="BA112">
            <v>14037.07</v>
          </cell>
          <cell r="BB112">
            <v>13766</v>
          </cell>
          <cell r="BC112">
            <v>13525.31</v>
          </cell>
        </row>
        <row r="113">
          <cell r="A113" t="str">
            <v>ACIPGAS[ALLC]</v>
          </cell>
          <cell r="B113" t="str">
            <v>MW</v>
          </cell>
          <cell r="C113" t="str">
            <v>EnerGreen</v>
          </cell>
          <cell r="D113" t="str">
            <v>ACIPGAS[ALLC]_MWS2</v>
          </cell>
          <cell r="E113">
            <v>6068.83</v>
          </cell>
          <cell r="F113">
            <v>6211.46</v>
          </cell>
          <cell r="G113">
            <v>6009.71</v>
          </cell>
          <cell r="H113">
            <v>11040</v>
          </cell>
          <cell r="I113">
            <v>11602</v>
          </cell>
          <cell r="J113">
            <v>12153</v>
          </cell>
          <cell r="K113">
            <v>12679</v>
          </cell>
          <cell r="L113">
            <v>12701.25</v>
          </cell>
          <cell r="M113">
            <v>12840.31</v>
          </cell>
          <cell r="N113">
            <v>13581.29</v>
          </cell>
          <cell r="O113">
            <v>13767</v>
          </cell>
          <cell r="P113">
            <v>13806</v>
          </cell>
          <cell r="Q113">
            <v>14345.36</v>
          </cell>
          <cell r="R113">
            <v>14253</v>
          </cell>
          <cell r="S113">
            <v>14164.2</v>
          </cell>
          <cell r="T113">
            <v>12213.7</v>
          </cell>
          <cell r="U113">
            <v>12763</v>
          </cell>
          <cell r="V113">
            <v>13716.83</v>
          </cell>
          <cell r="W113">
            <v>14896.6</v>
          </cell>
          <cell r="X113">
            <v>14250.31</v>
          </cell>
          <cell r="Y113">
            <v>13054.91</v>
          </cell>
          <cell r="Z113">
            <v>15202.76</v>
          </cell>
          <cell r="AA113">
            <v>17444.759999999998</v>
          </cell>
          <cell r="AB113">
            <v>17297.689999999999</v>
          </cell>
          <cell r="AC113">
            <v>17142.75</v>
          </cell>
          <cell r="AD113">
            <v>17239.400000000001</v>
          </cell>
          <cell r="AE113">
            <v>17170.29</v>
          </cell>
          <cell r="AF113">
            <v>17040.759999999998</v>
          </cell>
          <cell r="AG113">
            <v>16866.09</v>
          </cell>
          <cell r="AH113">
            <v>16689.04</v>
          </cell>
          <cell r="AI113">
            <v>16518.52</v>
          </cell>
          <cell r="AJ113">
            <v>16357.29</v>
          </cell>
          <cell r="AK113">
            <v>16207.24</v>
          </cell>
          <cell r="AL113">
            <v>16065.16</v>
          </cell>
          <cell r="AM113">
            <v>15890.43</v>
          </cell>
          <cell r="AN113">
            <v>15755.7</v>
          </cell>
          <cell r="AO113">
            <v>15548.84</v>
          </cell>
          <cell r="AP113">
            <v>15298.66</v>
          </cell>
          <cell r="AQ113">
            <v>15014.67</v>
          </cell>
          <cell r="AR113">
            <v>14759.87</v>
          </cell>
          <cell r="AS113">
            <v>14564.77</v>
          </cell>
          <cell r="AT113">
            <v>14263.98</v>
          </cell>
          <cell r="AU113">
            <v>13864.18</v>
          </cell>
          <cell r="AV113">
            <v>13491.29</v>
          </cell>
          <cell r="AW113">
            <v>13096.16</v>
          </cell>
          <cell r="AX113">
            <v>12685.74</v>
          </cell>
          <cell r="AY113">
            <v>12301.34</v>
          </cell>
          <cell r="AZ113">
            <v>11881.52</v>
          </cell>
          <cell r="BA113">
            <v>11460.96</v>
          </cell>
          <cell r="BB113">
            <v>11002.68</v>
          </cell>
          <cell r="BC113">
            <v>10539.68</v>
          </cell>
        </row>
        <row r="114">
          <cell r="A114" t="str">
            <v>ACIPNUT[ALLC]</v>
          </cell>
          <cell r="B114" t="str">
            <v>MW</v>
          </cell>
          <cell r="C114" t="str">
            <v>EnerBase</v>
          </cell>
          <cell r="D114" t="str">
            <v>ACIPNUT[ALLC]_MWS3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0.1</v>
          </cell>
          <cell r="AD114">
            <v>0.2</v>
          </cell>
          <cell r="AE114">
            <v>0.3</v>
          </cell>
          <cell r="AF114">
            <v>0.4</v>
          </cell>
          <cell r="AG114">
            <v>0.5</v>
          </cell>
          <cell r="AH114">
            <v>0.6</v>
          </cell>
          <cell r="AI114">
            <v>0.7</v>
          </cell>
          <cell r="AJ114">
            <v>0.8</v>
          </cell>
          <cell r="AK114">
            <v>0.9</v>
          </cell>
          <cell r="AL114">
            <v>1</v>
          </cell>
          <cell r="AM114">
            <v>1.1000000000000001</v>
          </cell>
          <cell r="AN114">
            <v>1.2</v>
          </cell>
          <cell r="AO114">
            <v>1.29</v>
          </cell>
          <cell r="AP114">
            <v>1.39</v>
          </cell>
          <cell r="AQ114">
            <v>1.49</v>
          </cell>
          <cell r="AR114">
            <v>1.59</v>
          </cell>
          <cell r="AS114">
            <v>1.69</v>
          </cell>
          <cell r="AT114">
            <v>1.89</v>
          </cell>
          <cell r="AU114">
            <v>2.09</v>
          </cell>
          <cell r="AV114">
            <v>2.29</v>
          </cell>
          <cell r="AW114">
            <v>2.48</v>
          </cell>
          <cell r="AX114">
            <v>2.68</v>
          </cell>
          <cell r="AY114">
            <v>2.87</v>
          </cell>
          <cell r="AZ114">
            <v>3.06</v>
          </cell>
          <cell r="BA114">
            <v>3.25</v>
          </cell>
          <cell r="BB114">
            <v>3.43</v>
          </cell>
          <cell r="BC114">
            <v>3.61</v>
          </cell>
        </row>
        <row r="115">
          <cell r="A115" t="str">
            <v>ACIPNUT[ALLC]</v>
          </cell>
          <cell r="B115" t="str">
            <v>MW</v>
          </cell>
          <cell r="C115" t="str">
            <v>EnerBlue</v>
          </cell>
          <cell r="D115" t="str">
            <v>ACIPNUT[ALLC]_MWS1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0.1</v>
          </cell>
          <cell r="AD115">
            <v>0.2</v>
          </cell>
          <cell r="AE115">
            <v>0.3</v>
          </cell>
          <cell r="AF115">
            <v>0.4</v>
          </cell>
          <cell r="AG115">
            <v>0.5</v>
          </cell>
          <cell r="AH115">
            <v>0.6</v>
          </cell>
          <cell r="AI115">
            <v>0.7</v>
          </cell>
          <cell r="AJ115">
            <v>0.8</v>
          </cell>
          <cell r="AK115">
            <v>0.9</v>
          </cell>
          <cell r="AL115">
            <v>1</v>
          </cell>
          <cell r="AM115">
            <v>1.1000000000000001</v>
          </cell>
          <cell r="AN115">
            <v>1.2</v>
          </cell>
          <cell r="AO115">
            <v>1.29</v>
          </cell>
          <cell r="AP115">
            <v>1.39</v>
          </cell>
          <cell r="AQ115">
            <v>1.49</v>
          </cell>
          <cell r="AR115">
            <v>1.59</v>
          </cell>
          <cell r="AS115">
            <v>1.69</v>
          </cell>
          <cell r="AT115">
            <v>1.89</v>
          </cell>
          <cell r="AU115">
            <v>2.09</v>
          </cell>
          <cell r="AV115">
            <v>2.29</v>
          </cell>
          <cell r="AW115">
            <v>2.48</v>
          </cell>
          <cell r="AX115">
            <v>2.68</v>
          </cell>
          <cell r="AY115">
            <v>2.87</v>
          </cell>
          <cell r="AZ115">
            <v>3.06</v>
          </cell>
          <cell r="BA115">
            <v>3.25</v>
          </cell>
          <cell r="BB115">
            <v>3.43</v>
          </cell>
          <cell r="BC115">
            <v>3.61</v>
          </cell>
        </row>
        <row r="116">
          <cell r="A116" t="str">
            <v>ACIPNUT[ALLC]</v>
          </cell>
          <cell r="B116" t="str">
            <v>MW</v>
          </cell>
          <cell r="C116" t="str">
            <v>EnerGreen</v>
          </cell>
          <cell r="D116" t="str">
            <v>ACIPNUT[ALLC]_MWS2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0.1</v>
          </cell>
          <cell r="AD116">
            <v>0.2</v>
          </cell>
          <cell r="AE116">
            <v>0.3</v>
          </cell>
          <cell r="AF116">
            <v>0.4</v>
          </cell>
          <cell r="AG116">
            <v>0.5</v>
          </cell>
          <cell r="AH116">
            <v>0.6</v>
          </cell>
          <cell r="AI116">
            <v>0.7</v>
          </cell>
          <cell r="AJ116">
            <v>0.8</v>
          </cell>
          <cell r="AK116">
            <v>0.9</v>
          </cell>
          <cell r="AL116">
            <v>1</v>
          </cell>
          <cell r="AM116">
            <v>1.1000000000000001</v>
          </cell>
          <cell r="AN116">
            <v>1.2</v>
          </cell>
          <cell r="AO116">
            <v>1.29</v>
          </cell>
          <cell r="AP116">
            <v>1.39</v>
          </cell>
          <cell r="AQ116">
            <v>1.49</v>
          </cell>
          <cell r="AR116">
            <v>1.59</v>
          </cell>
          <cell r="AS116">
            <v>1.69</v>
          </cell>
          <cell r="AT116">
            <v>1.89</v>
          </cell>
          <cell r="AU116">
            <v>2.09</v>
          </cell>
          <cell r="AV116">
            <v>2.29</v>
          </cell>
          <cell r="AW116">
            <v>2.48</v>
          </cell>
          <cell r="AX116">
            <v>2.68</v>
          </cell>
          <cell r="AY116">
            <v>2.87</v>
          </cell>
          <cell r="AZ116">
            <v>3.06</v>
          </cell>
          <cell r="BA116">
            <v>3.25</v>
          </cell>
          <cell r="BB116">
            <v>3.43</v>
          </cell>
          <cell r="BC116">
            <v>3.61</v>
          </cell>
        </row>
        <row r="117">
          <cell r="A117" t="str">
            <v>ACIPOTH[ALLC]</v>
          </cell>
          <cell r="B117" t="str">
            <v>MW</v>
          </cell>
          <cell r="C117" t="str">
            <v>EnerBase</v>
          </cell>
          <cell r="D117" t="str">
            <v>ACIPOTH[ALLC]_MWS3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0.68</v>
          </cell>
          <cell r="AD117">
            <v>1.39</v>
          </cell>
          <cell r="AE117">
            <v>2.0099999999999998</v>
          </cell>
          <cell r="AF117">
            <v>2.66</v>
          </cell>
          <cell r="AG117">
            <v>3.29</v>
          </cell>
          <cell r="AH117">
            <v>3.92</v>
          </cell>
          <cell r="AI117">
            <v>4.55</v>
          </cell>
          <cell r="AJ117">
            <v>5.17</v>
          </cell>
          <cell r="AK117">
            <v>5.77</v>
          </cell>
          <cell r="AL117">
            <v>6.35</v>
          </cell>
          <cell r="AM117">
            <v>6.89</v>
          </cell>
          <cell r="AN117">
            <v>7.41</v>
          </cell>
          <cell r="AO117">
            <v>7.93</v>
          </cell>
          <cell r="AP117">
            <v>8.4600000000000009</v>
          </cell>
          <cell r="AQ117">
            <v>9.02</v>
          </cell>
          <cell r="AR117">
            <v>9.6</v>
          </cell>
          <cell r="AS117">
            <v>10.210000000000001</v>
          </cell>
          <cell r="AT117">
            <v>10.87</v>
          </cell>
          <cell r="AU117">
            <v>11.58</v>
          </cell>
          <cell r="AV117">
            <v>12.34</v>
          </cell>
          <cell r="AW117">
            <v>13.16</v>
          </cell>
          <cell r="AX117">
            <v>14.03</v>
          </cell>
          <cell r="AY117">
            <v>14.97</v>
          </cell>
          <cell r="AZ117">
            <v>15.99</v>
          </cell>
          <cell r="BA117">
            <v>17.09</v>
          </cell>
          <cell r="BB117">
            <v>18.28</v>
          </cell>
          <cell r="BC117">
            <v>19.57</v>
          </cell>
        </row>
        <row r="118">
          <cell r="A118" t="str">
            <v>ACIPOTH[ALLC]</v>
          </cell>
          <cell r="B118" t="str">
            <v>MW</v>
          </cell>
          <cell r="C118" t="str">
            <v>EnerBlue</v>
          </cell>
          <cell r="D118" t="str">
            <v>ACIPOTH[ALLC]_MWS1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0.69</v>
          </cell>
          <cell r="AD118">
            <v>1.42</v>
          </cell>
          <cell r="AE118">
            <v>2.0699999999999998</v>
          </cell>
          <cell r="AF118">
            <v>2.75</v>
          </cell>
          <cell r="AG118">
            <v>3.41</v>
          </cell>
          <cell r="AH118">
            <v>4.09</v>
          </cell>
          <cell r="AI118">
            <v>4.79</v>
          </cell>
          <cell r="AJ118">
            <v>5.5</v>
          </cell>
          <cell r="AK118">
            <v>6.21</v>
          </cell>
          <cell r="AL118">
            <v>6.92</v>
          </cell>
          <cell r="AM118">
            <v>7.59</v>
          </cell>
          <cell r="AN118">
            <v>8.25</v>
          </cell>
          <cell r="AO118">
            <v>8.98</v>
          </cell>
          <cell r="AP118">
            <v>9.7200000000000006</v>
          </cell>
          <cell r="AQ118">
            <v>10.49</v>
          </cell>
          <cell r="AR118">
            <v>11.3</v>
          </cell>
          <cell r="AS118">
            <v>12.18</v>
          </cell>
          <cell r="AT118">
            <v>13.11</v>
          </cell>
          <cell r="AU118">
            <v>14.1</v>
          </cell>
          <cell r="AV118">
            <v>15.15</v>
          </cell>
          <cell r="AW118">
            <v>16.260000000000002</v>
          </cell>
          <cell r="AX118">
            <v>17.43</v>
          </cell>
          <cell r="AY118">
            <v>18.690000000000001</v>
          </cell>
          <cell r="AZ118">
            <v>20.03</v>
          </cell>
          <cell r="BA118">
            <v>21.47</v>
          </cell>
          <cell r="BB118">
            <v>23.02</v>
          </cell>
          <cell r="BC118">
            <v>24.68</v>
          </cell>
        </row>
        <row r="119">
          <cell r="A119" t="str">
            <v>ACIPOTH[ALLC]</v>
          </cell>
          <cell r="B119" t="str">
            <v>MW</v>
          </cell>
          <cell r="C119" t="str">
            <v>EnerGreen</v>
          </cell>
          <cell r="D119" t="str">
            <v>ACIPOTH[ALLC]_MWS2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0.69</v>
          </cell>
          <cell r="AD119">
            <v>1.44</v>
          </cell>
          <cell r="AE119">
            <v>2.11</v>
          </cell>
          <cell r="AF119">
            <v>2.86</v>
          </cell>
          <cell r="AG119">
            <v>3.6</v>
          </cell>
          <cell r="AH119">
            <v>4.3899999999999997</v>
          </cell>
          <cell r="AI119">
            <v>5.24</v>
          </cell>
          <cell r="AJ119">
            <v>6.13</v>
          </cell>
          <cell r="AK119">
            <v>7.05</v>
          </cell>
          <cell r="AL119">
            <v>8.01</v>
          </cell>
          <cell r="AM119">
            <v>8.93</v>
          </cell>
          <cell r="AN119">
            <v>9.9</v>
          </cell>
          <cell r="AO119">
            <v>11.02</v>
          </cell>
          <cell r="AP119">
            <v>12.16</v>
          </cell>
          <cell r="AQ119">
            <v>13.36</v>
          </cell>
          <cell r="AR119">
            <v>14.64</v>
          </cell>
          <cell r="AS119">
            <v>16.03</v>
          </cell>
          <cell r="AT119">
            <v>17.52</v>
          </cell>
          <cell r="AU119">
            <v>19.12</v>
          </cell>
          <cell r="AV119">
            <v>20.83</v>
          </cell>
          <cell r="AW119">
            <v>22.62</v>
          </cell>
          <cell r="AX119">
            <v>24.48</v>
          </cell>
          <cell r="AY119">
            <v>26.47</v>
          </cell>
          <cell r="AZ119">
            <v>28.58</v>
          </cell>
          <cell r="BA119">
            <v>30.83</v>
          </cell>
          <cell r="BB119">
            <v>33.200000000000003</v>
          </cell>
          <cell r="BC119">
            <v>35.68</v>
          </cell>
        </row>
        <row r="120">
          <cell r="A120" t="str">
            <v>EM GHG GAS[ALLC,CO2]</v>
          </cell>
          <cell r="B120" t="str">
            <v>ktCO2</v>
          </cell>
          <cell r="C120" t="str">
            <v>EnerBase</v>
          </cell>
          <cell r="D120" t="str">
            <v>EM GHG GAS[ALLC,CO2]_ktCO2S3</v>
          </cell>
          <cell r="E120">
            <v>125554.28</v>
          </cell>
          <cell r="F120">
            <v>133461.51999999999</v>
          </cell>
          <cell r="G120">
            <v>142671.19</v>
          </cell>
          <cell r="H120">
            <v>156774</v>
          </cell>
          <cell r="I120">
            <v>172762.47</v>
          </cell>
          <cell r="J120">
            <v>176072.7</v>
          </cell>
          <cell r="K120">
            <v>183255.13</v>
          </cell>
          <cell r="L120">
            <v>173154.27</v>
          </cell>
          <cell r="M120">
            <v>175619.38</v>
          </cell>
          <cell r="N120">
            <v>181857.58</v>
          </cell>
          <cell r="O120">
            <v>196277.8</v>
          </cell>
          <cell r="P120">
            <v>196727.08</v>
          </cell>
          <cell r="Q120">
            <v>200812.3</v>
          </cell>
          <cell r="R120">
            <v>210646.45</v>
          </cell>
          <cell r="S120">
            <v>217846.61</v>
          </cell>
          <cell r="T120">
            <v>221762.47</v>
          </cell>
          <cell r="U120">
            <v>228161.77</v>
          </cell>
          <cell r="V120">
            <v>240899.19</v>
          </cell>
          <cell r="W120">
            <v>247804.14</v>
          </cell>
          <cell r="X120">
            <v>256932.97</v>
          </cell>
          <cell r="Y120">
            <v>244239.75</v>
          </cell>
          <cell r="Z120">
            <v>237613.52</v>
          </cell>
          <cell r="AA120">
            <v>249048.69</v>
          </cell>
          <cell r="AB120">
            <v>251118.03</v>
          </cell>
          <cell r="AC120">
            <v>251832.06</v>
          </cell>
          <cell r="AD120">
            <v>247586.81</v>
          </cell>
          <cell r="AE120">
            <v>246329.92</v>
          </cell>
          <cell r="AF120">
            <v>246313.34</v>
          </cell>
          <cell r="AG120">
            <v>247328.97</v>
          </cell>
          <cell r="AH120">
            <v>246290.05</v>
          </cell>
          <cell r="AI120">
            <v>245036.45</v>
          </cell>
          <cell r="AJ120">
            <v>244649.83</v>
          </cell>
          <cell r="AK120">
            <v>244869.34</v>
          </cell>
          <cell r="AL120">
            <v>245385.16</v>
          </cell>
          <cell r="AM120">
            <v>244901.34</v>
          </cell>
          <cell r="AN120">
            <v>245470.48</v>
          </cell>
          <cell r="AO120">
            <v>245919.84</v>
          </cell>
          <cell r="AP120">
            <v>246178.38</v>
          </cell>
          <cell r="AQ120">
            <v>246423.28</v>
          </cell>
          <cell r="AR120">
            <v>246348.7</v>
          </cell>
          <cell r="AS120">
            <v>246161.78</v>
          </cell>
          <cell r="AT120">
            <v>245901.97</v>
          </cell>
          <cell r="AU120">
            <v>245591.61</v>
          </cell>
          <cell r="AV120">
            <v>245259.44</v>
          </cell>
          <cell r="AW120">
            <v>244831.14</v>
          </cell>
          <cell r="AX120">
            <v>244336.75</v>
          </cell>
          <cell r="AY120">
            <v>243694.09</v>
          </cell>
          <cell r="AZ120">
            <v>242950.05</v>
          </cell>
          <cell r="BA120">
            <v>241953.67</v>
          </cell>
          <cell r="BB120">
            <v>240917.31</v>
          </cell>
          <cell r="BC120">
            <v>239703.73</v>
          </cell>
        </row>
        <row r="121">
          <cell r="A121" t="str">
            <v>EM GHG GAS[ALLC,CO2]</v>
          </cell>
          <cell r="B121" t="str">
            <v>ktCO2</v>
          </cell>
          <cell r="C121" t="str">
            <v>EnerBlue</v>
          </cell>
          <cell r="D121" t="str">
            <v>EM GHG GAS[ALLC,CO2]_ktCO2S1</v>
          </cell>
          <cell r="E121">
            <v>125554.28</v>
          </cell>
          <cell r="F121">
            <v>133461.51999999999</v>
          </cell>
          <cell r="G121">
            <v>142671.19</v>
          </cell>
          <cell r="H121">
            <v>156774</v>
          </cell>
          <cell r="I121">
            <v>172762.47</v>
          </cell>
          <cell r="J121">
            <v>176072.7</v>
          </cell>
          <cell r="K121">
            <v>183255.13</v>
          </cell>
          <cell r="L121">
            <v>173154.27</v>
          </cell>
          <cell r="M121">
            <v>175619.38</v>
          </cell>
          <cell r="N121">
            <v>181857.58</v>
          </cell>
          <cell r="O121">
            <v>196277.8</v>
          </cell>
          <cell r="P121">
            <v>196727.08</v>
          </cell>
          <cell r="Q121">
            <v>200812.3</v>
          </cell>
          <cell r="R121">
            <v>210646.45</v>
          </cell>
          <cell r="S121">
            <v>217846.61</v>
          </cell>
          <cell r="T121">
            <v>221762.47</v>
          </cell>
          <cell r="U121">
            <v>228161.77</v>
          </cell>
          <cell r="V121">
            <v>240899.19</v>
          </cell>
          <cell r="W121">
            <v>247804.14</v>
          </cell>
          <cell r="X121">
            <v>256932.97</v>
          </cell>
          <cell r="Y121">
            <v>244239.75</v>
          </cell>
          <cell r="Z121">
            <v>237613.52</v>
          </cell>
          <cell r="AA121">
            <v>249048.69</v>
          </cell>
          <cell r="AB121">
            <v>251118.03</v>
          </cell>
          <cell r="AC121">
            <v>252369.31</v>
          </cell>
          <cell r="AD121">
            <v>247589.3</v>
          </cell>
          <cell r="AE121">
            <v>245295.77</v>
          </cell>
          <cell r="AF121">
            <v>243406.73</v>
          </cell>
          <cell r="AG121">
            <v>243088.34</v>
          </cell>
          <cell r="AH121">
            <v>240671.66</v>
          </cell>
          <cell r="AI121">
            <v>236629.92</v>
          </cell>
          <cell r="AJ121">
            <v>232775.92</v>
          </cell>
          <cell r="AK121">
            <v>228959.66</v>
          </cell>
          <cell r="AL121">
            <v>225112.97</v>
          </cell>
          <cell r="AM121">
            <v>219757.28</v>
          </cell>
          <cell r="AN121">
            <v>215883.73</v>
          </cell>
          <cell r="AO121">
            <v>211977.28</v>
          </cell>
          <cell r="AP121">
            <v>207939.16</v>
          </cell>
          <cell r="AQ121">
            <v>203972.31</v>
          </cell>
          <cell r="AR121">
            <v>200109.34</v>
          </cell>
          <cell r="AS121">
            <v>196064.3</v>
          </cell>
          <cell r="AT121">
            <v>191681.66</v>
          </cell>
          <cell r="AU121">
            <v>187024.27</v>
          </cell>
          <cell r="AV121">
            <v>182406.44</v>
          </cell>
          <cell r="AW121">
            <v>176886.22</v>
          </cell>
          <cell r="AX121">
            <v>170533.27</v>
          </cell>
          <cell r="AY121">
            <v>163954.94</v>
          </cell>
          <cell r="AZ121">
            <v>157285.41</v>
          </cell>
          <cell r="BA121">
            <v>150322.78</v>
          </cell>
          <cell r="BB121">
            <v>143445.31</v>
          </cell>
          <cell r="BC121">
            <v>136325.23000000001</v>
          </cell>
        </row>
        <row r="122">
          <cell r="A122" t="str">
            <v>EM GHG GAS[ALLC,CO2]</v>
          </cell>
          <cell r="B122" t="str">
            <v>ktCO2</v>
          </cell>
          <cell r="C122" t="str">
            <v>EnerGreen</v>
          </cell>
          <cell r="D122" t="str">
            <v>EM GHG GAS[ALLC,CO2]_ktCO2S2</v>
          </cell>
          <cell r="E122">
            <v>125554.28</v>
          </cell>
          <cell r="F122">
            <v>133461.51999999999</v>
          </cell>
          <cell r="G122">
            <v>142671.19</v>
          </cell>
          <cell r="H122">
            <v>156774</v>
          </cell>
          <cell r="I122">
            <v>172762.47</v>
          </cell>
          <cell r="J122">
            <v>176072.7</v>
          </cell>
          <cell r="K122">
            <v>183255.13</v>
          </cell>
          <cell r="L122">
            <v>173154.27</v>
          </cell>
          <cell r="M122">
            <v>175619.38</v>
          </cell>
          <cell r="N122">
            <v>181857.58</v>
          </cell>
          <cell r="O122">
            <v>196277.8</v>
          </cell>
          <cell r="P122">
            <v>196727.08</v>
          </cell>
          <cell r="Q122">
            <v>200812.3</v>
          </cell>
          <cell r="R122">
            <v>210646.45</v>
          </cell>
          <cell r="S122">
            <v>217846.61</v>
          </cell>
          <cell r="T122">
            <v>221762.47</v>
          </cell>
          <cell r="U122">
            <v>228161.77</v>
          </cell>
          <cell r="V122">
            <v>240899.19</v>
          </cell>
          <cell r="W122">
            <v>247804.14</v>
          </cell>
          <cell r="X122">
            <v>256932.97</v>
          </cell>
          <cell r="Y122">
            <v>244239.75</v>
          </cell>
          <cell r="Z122">
            <v>237613.52</v>
          </cell>
          <cell r="AA122">
            <v>249048.69</v>
          </cell>
          <cell r="AB122">
            <v>251118.03</v>
          </cell>
          <cell r="AC122">
            <v>251784.98</v>
          </cell>
          <cell r="AD122">
            <v>245119.58</v>
          </cell>
          <cell r="AE122">
            <v>240144.56</v>
          </cell>
          <cell r="AF122">
            <v>235230.7</v>
          </cell>
          <cell r="AG122">
            <v>230164.94</v>
          </cell>
          <cell r="AH122">
            <v>222909.52</v>
          </cell>
          <cell r="AI122">
            <v>214507.61</v>
          </cell>
          <cell r="AJ122">
            <v>206218.94</v>
          </cell>
          <cell r="AK122">
            <v>197904.19</v>
          </cell>
          <cell r="AL122">
            <v>189659.97</v>
          </cell>
          <cell r="AM122">
            <v>180648.3</v>
          </cell>
          <cell r="AN122">
            <v>173784.7</v>
          </cell>
          <cell r="AO122">
            <v>167355.22</v>
          </cell>
          <cell r="AP122">
            <v>161008.20000000001</v>
          </cell>
          <cell r="AQ122">
            <v>154490.75</v>
          </cell>
          <cell r="AR122">
            <v>147452.76999999999</v>
          </cell>
          <cell r="AS122">
            <v>140646.48000000001</v>
          </cell>
          <cell r="AT122">
            <v>134713.95000000001</v>
          </cell>
          <cell r="AU122">
            <v>129239.93</v>
          </cell>
          <cell r="AV122">
            <v>124595.77</v>
          </cell>
          <cell r="AW122">
            <v>119565.79</v>
          </cell>
          <cell r="AX122">
            <v>113104.63</v>
          </cell>
          <cell r="AY122">
            <v>105680.63</v>
          </cell>
          <cell r="AZ122">
            <v>97797.89</v>
          </cell>
          <cell r="BA122">
            <v>89393.18</v>
          </cell>
          <cell r="BB122">
            <v>80610.87</v>
          </cell>
          <cell r="BC122">
            <v>71444.39</v>
          </cell>
        </row>
        <row r="123">
          <cell r="A123" t="str">
            <v>EM CO2pPOP[ALLC]</v>
          </cell>
          <cell r="B123" t="str">
            <v>tCO2/cap</v>
          </cell>
          <cell r="C123" t="str">
            <v>EnerBase</v>
          </cell>
          <cell r="D123" t="str">
            <v>EM CO2pPOP[ALLC]_tCO2/habS3</v>
          </cell>
          <cell r="E123">
            <v>5.05</v>
          </cell>
          <cell r="F123">
            <v>5.19</v>
          </cell>
          <cell r="G123">
            <v>5.35</v>
          </cell>
          <cell r="H123">
            <v>5.74</v>
          </cell>
          <cell r="I123">
            <v>6.27</v>
          </cell>
          <cell r="J123">
            <v>6.21</v>
          </cell>
          <cell r="K123">
            <v>6.3</v>
          </cell>
          <cell r="L123">
            <v>5.75</v>
          </cell>
          <cell r="M123">
            <v>5.74</v>
          </cell>
          <cell r="N123">
            <v>5.85</v>
          </cell>
          <cell r="O123">
            <v>6.27</v>
          </cell>
          <cell r="P123">
            <v>6.16</v>
          </cell>
          <cell r="Q123">
            <v>6.21</v>
          </cell>
          <cell r="R123">
            <v>6.46</v>
          </cell>
          <cell r="S123">
            <v>6.55</v>
          </cell>
          <cell r="T123">
            <v>6.57</v>
          </cell>
          <cell r="U123">
            <v>6.66</v>
          </cell>
          <cell r="V123">
            <v>7.01</v>
          </cell>
          <cell r="W123">
            <v>7.12</v>
          </cell>
          <cell r="X123">
            <v>7.33</v>
          </cell>
          <cell r="Y123">
            <v>6.81</v>
          </cell>
          <cell r="Z123">
            <v>6.51</v>
          </cell>
          <cell r="AA123">
            <v>6.77</v>
          </cell>
          <cell r="AB123">
            <v>6.74</v>
          </cell>
          <cell r="AC123">
            <v>6.68</v>
          </cell>
          <cell r="AD123">
            <v>6.47</v>
          </cell>
          <cell r="AE123">
            <v>6.36</v>
          </cell>
          <cell r="AF123">
            <v>6.29</v>
          </cell>
          <cell r="AG123">
            <v>6.24</v>
          </cell>
          <cell r="AH123">
            <v>6.14</v>
          </cell>
          <cell r="AI123">
            <v>6.04</v>
          </cell>
          <cell r="AJ123">
            <v>5.97</v>
          </cell>
          <cell r="AK123">
            <v>5.92</v>
          </cell>
          <cell r="AL123">
            <v>5.87</v>
          </cell>
          <cell r="AM123">
            <v>5.8</v>
          </cell>
          <cell r="AN123">
            <v>5.77</v>
          </cell>
          <cell r="AO123">
            <v>5.73</v>
          </cell>
          <cell r="AP123">
            <v>5.69</v>
          </cell>
          <cell r="AQ123">
            <v>5.65</v>
          </cell>
          <cell r="AR123">
            <v>5.61</v>
          </cell>
          <cell r="AS123">
            <v>5.56</v>
          </cell>
          <cell r="AT123">
            <v>5.51</v>
          </cell>
          <cell r="AU123">
            <v>5.47</v>
          </cell>
          <cell r="AV123">
            <v>5.43</v>
          </cell>
          <cell r="AW123">
            <v>5.38</v>
          </cell>
          <cell r="AX123">
            <v>5.34</v>
          </cell>
          <cell r="AY123">
            <v>5.29</v>
          </cell>
          <cell r="AZ123">
            <v>5.24</v>
          </cell>
          <cell r="BA123">
            <v>5.19</v>
          </cell>
          <cell r="BB123">
            <v>5.14</v>
          </cell>
          <cell r="BC123">
            <v>5.09</v>
          </cell>
        </row>
        <row r="124">
          <cell r="A124" t="str">
            <v>EM CO2pPOP[ALLC]</v>
          </cell>
          <cell r="B124" t="str">
            <v>tCO2/cap</v>
          </cell>
          <cell r="C124" t="str">
            <v>EnerBlue</v>
          </cell>
          <cell r="D124" t="str">
            <v>EM CO2pPOP[ALLC]_tCO2/habS1</v>
          </cell>
          <cell r="E124">
            <v>5.05</v>
          </cell>
          <cell r="F124">
            <v>5.19</v>
          </cell>
          <cell r="G124">
            <v>5.35</v>
          </cell>
          <cell r="H124">
            <v>5.74</v>
          </cell>
          <cell r="I124">
            <v>6.27</v>
          </cell>
          <cell r="J124">
            <v>6.21</v>
          </cell>
          <cell r="K124">
            <v>6.3</v>
          </cell>
          <cell r="L124">
            <v>5.75</v>
          </cell>
          <cell r="M124">
            <v>5.74</v>
          </cell>
          <cell r="N124">
            <v>5.85</v>
          </cell>
          <cell r="O124">
            <v>6.27</v>
          </cell>
          <cell r="P124">
            <v>6.16</v>
          </cell>
          <cell r="Q124">
            <v>6.21</v>
          </cell>
          <cell r="R124">
            <v>6.46</v>
          </cell>
          <cell r="S124">
            <v>6.55</v>
          </cell>
          <cell r="T124">
            <v>6.57</v>
          </cell>
          <cell r="U124">
            <v>6.66</v>
          </cell>
          <cell r="V124">
            <v>7.01</v>
          </cell>
          <cell r="W124">
            <v>7.12</v>
          </cell>
          <cell r="X124">
            <v>7.33</v>
          </cell>
          <cell r="Y124">
            <v>6.81</v>
          </cell>
          <cell r="Z124">
            <v>6.51</v>
          </cell>
          <cell r="AA124">
            <v>6.77</v>
          </cell>
          <cell r="AB124">
            <v>6.74</v>
          </cell>
          <cell r="AC124">
            <v>6.69</v>
          </cell>
          <cell r="AD124">
            <v>6.48</v>
          </cell>
          <cell r="AE124">
            <v>6.33</v>
          </cell>
          <cell r="AF124">
            <v>6.21</v>
          </cell>
          <cell r="AG124">
            <v>6.13</v>
          </cell>
          <cell r="AH124">
            <v>6</v>
          </cell>
          <cell r="AI124">
            <v>5.82</v>
          </cell>
          <cell r="AJ124">
            <v>5.66</v>
          </cell>
          <cell r="AK124">
            <v>5.5</v>
          </cell>
          <cell r="AL124">
            <v>5.35</v>
          </cell>
          <cell r="AM124">
            <v>5.16</v>
          </cell>
          <cell r="AN124">
            <v>5.01</v>
          </cell>
          <cell r="AO124">
            <v>4.8600000000000003</v>
          </cell>
          <cell r="AP124">
            <v>4.72</v>
          </cell>
          <cell r="AQ124">
            <v>4.58</v>
          </cell>
          <cell r="AR124">
            <v>4.45</v>
          </cell>
          <cell r="AS124">
            <v>4.3099999999999996</v>
          </cell>
          <cell r="AT124">
            <v>4.17</v>
          </cell>
          <cell r="AU124">
            <v>4.0199999999999996</v>
          </cell>
          <cell r="AV124">
            <v>3.88</v>
          </cell>
          <cell r="AW124">
            <v>3.72</v>
          </cell>
          <cell r="AX124">
            <v>3.54</v>
          </cell>
          <cell r="AY124">
            <v>3.36</v>
          </cell>
          <cell r="AZ124">
            <v>3.18</v>
          </cell>
          <cell r="BA124">
            <v>3</v>
          </cell>
          <cell r="BB124">
            <v>2.82</v>
          </cell>
          <cell r="BC124">
            <v>2.64</v>
          </cell>
        </row>
        <row r="125">
          <cell r="A125" t="str">
            <v>EM CO2pPOP[ALLC]</v>
          </cell>
          <cell r="B125" t="str">
            <v>tCO2/cap</v>
          </cell>
          <cell r="C125" t="str">
            <v>EnerGreen</v>
          </cell>
          <cell r="D125" t="str">
            <v>EM CO2pPOP[ALLC]_tCO2/habS2</v>
          </cell>
          <cell r="E125">
            <v>5.05</v>
          </cell>
          <cell r="F125">
            <v>5.19</v>
          </cell>
          <cell r="G125">
            <v>5.35</v>
          </cell>
          <cell r="H125">
            <v>5.74</v>
          </cell>
          <cell r="I125">
            <v>6.27</v>
          </cell>
          <cell r="J125">
            <v>6.21</v>
          </cell>
          <cell r="K125">
            <v>6.3</v>
          </cell>
          <cell r="L125">
            <v>5.75</v>
          </cell>
          <cell r="M125">
            <v>5.74</v>
          </cell>
          <cell r="N125">
            <v>5.85</v>
          </cell>
          <cell r="O125">
            <v>6.27</v>
          </cell>
          <cell r="P125">
            <v>6.16</v>
          </cell>
          <cell r="Q125">
            <v>6.21</v>
          </cell>
          <cell r="R125">
            <v>6.46</v>
          </cell>
          <cell r="S125">
            <v>6.55</v>
          </cell>
          <cell r="T125">
            <v>6.57</v>
          </cell>
          <cell r="U125">
            <v>6.66</v>
          </cell>
          <cell r="V125">
            <v>7.01</v>
          </cell>
          <cell r="W125">
            <v>7.12</v>
          </cell>
          <cell r="X125">
            <v>7.33</v>
          </cell>
          <cell r="Y125">
            <v>6.81</v>
          </cell>
          <cell r="Z125">
            <v>6.51</v>
          </cell>
          <cell r="AA125">
            <v>6.77</v>
          </cell>
          <cell r="AB125">
            <v>6.74</v>
          </cell>
          <cell r="AC125">
            <v>6.68</v>
          </cell>
          <cell r="AD125">
            <v>6.41</v>
          </cell>
          <cell r="AE125">
            <v>6.2</v>
          </cell>
          <cell r="AF125">
            <v>5.99</v>
          </cell>
          <cell r="AG125">
            <v>5.79</v>
          </cell>
          <cell r="AH125">
            <v>5.53</v>
          </cell>
          <cell r="AI125">
            <v>5.24</v>
          </cell>
          <cell r="AJ125">
            <v>4.97</v>
          </cell>
          <cell r="AK125">
            <v>4.7</v>
          </cell>
          <cell r="AL125">
            <v>4.43</v>
          </cell>
          <cell r="AM125">
            <v>4.16</v>
          </cell>
          <cell r="AN125">
            <v>3.94</v>
          </cell>
          <cell r="AO125">
            <v>3.74</v>
          </cell>
          <cell r="AP125">
            <v>3.55</v>
          </cell>
          <cell r="AQ125">
            <v>3.37</v>
          </cell>
          <cell r="AR125">
            <v>3.17</v>
          </cell>
          <cell r="AS125">
            <v>2.98</v>
          </cell>
          <cell r="AT125">
            <v>2.82</v>
          </cell>
          <cell r="AU125">
            <v>2.68</v>
          </cell>
          <cell r="AV125">
            <v>2.56</v>
          </cell>
          <cell r="AW125">
            <v>2.4300000000000002</v>
          </cell>
          <cell r="AX125">
            <v>2.2799999999999998</v>
          </cell>
          <cell r="AY125">
            <v>2.1</v>
          </cell>
          <cell r="AZ125">
            <v>1.91</v>
          </cell>
          <cell r="BA125">
            <v>1.71</v>
          </cell>
          <cell r="BB125">
            <v>1.51</v>
          </cell>
          <cell r="BC125">
            <v>1.3</v>
          </cell>
        </row>
        <row r="126">
          <cell r="A126" t="str">
            <v>EM CO2pGDP[ALLC]</v>
          </cell>
          <cell r="B126" t="str">
            <v>kgCO2/$15ppp</v>
          </cell>
          <cell r="C126" t="str">
            <v>EnerBase</v>
          </cell>
          <cell r="D126" t="str">
            <v>EM CO2pGDP[ALLC]_tCO2/MUS$15ppaS3</v>
          </cell>
          <cell r="E126">
            <v>313.54000000000002</v>
          </cell>
          <cell r="F126">
            <v>328.78</v>
          </cell>
          <cell r="G126">
            <v>329.76</v>
          </cell>
          <cell r="H126">
            <v>342.73</v>
          </cell>
          <cell r="I126">
            <v>359.3</v>
          </cell>
          <cell r="J126">
            <v>345.62</v>
          </cell>
          <cell r="K126">
            <v>339.59</v>
          </cell>
          <cell r="L126">
            <v>298</v>
          </cell>
          <cell r="M126">
            <v>289.77999999999997</v>
          </cell>
          <cell r="N126">
            <v>305.86</v>
          </cell>
          <cell r="O126">
            <v>310.49</v>
          </cell>
          <cell r="P126">
            <v>294.77</v>
          </cell>
          <cell r="Q126">
            <v>285.94</v>
          </cell>
          <cell r="R126">
            <v>288.91000000000003</v>
          </cell>
          <cell r="S126">
            <v>280.68</v>
          </cell>
          <cell r="T126">
            <v>271.69</v>
          </cell>
          <cell r="U126">
            <v>267.60000000000002</v>
          </cell>
          <cell r="V126">
            <v>270.24</v>
          </cell>
          <cell r="W126">
            <v>265.13</v>
          </cell>
          <cell r="X126">
            <v>264.89</v>
          </cell>
          <cell r="Y126">
            <v>263.47000000000003</v>
          </cell>
          <cell r="Z126">
            <v>247.03</v>
          </cell>
          <cell r="AA126">
            <v>239.03</v>
          </cell>
          <cell r="AB126">
            <v>232.45</v>
          </cell>
          <cell r="AC126">
            <v>222.81</v>
          </cell>
          <cell r="AD126">
            <v>209.02</v>
          </cell>
          <cell r="AE126">
            <v>198.66</v>
          </cell>
          <cell r="AF126">
            <v>190.58</v>
          </cell>
          <cell r="AG126">
            <v>183.68</v>
          </cell>
          <cell r="AH126">
            <v>175.41</v>
          </cell>
          <cell r="AI126">
            <v>167.63</v>
          </cell>
          <cell r="AJ126">
            <v>161.13</v>
          </cell>
          <cell r="AK126">
            <v>155.27000000000001</v>
          </cell>
          <cell r="AL126">
            <v>149.88</v>
          </cell>
          <cell r="AM126">
            <v>144.04</v>
          </cell>
          <cell r="AN126">
            <v>139.1</v>
          </cell>
          <cell r="AO126">
            <v>134.57</v>
          </cell>
          <cell r="AP126">
            <v>130.07</v>
          </cell>
          <cell r="AQ126">
            <v>125.73</v>
          </cell>
          <cell r="AR126">
            <v>121.39</v>
          </cell>
          <cell r="AS126">
            <v>117.16</v>
          </cell>
          <cell r="AT126">
            <v>113.28</v>
          </cell>
          <cell r="AU126">
            <v>109.57</v>
          </cell>
          <cell r="AV126">
            <v>105.98</v>
          </cell>
          <cell r="AW126">
            <v>102.48</v>
          </cell>
          <cell r="AX126">
            <v>99.08</v>
          </cell>
          <cell r="AY126">
            <v>95.93</v>
          </cell>
          <cell r="AZ126">
            <v>92.85</v>
          </cell>
          <cell r="BA126">
            <v>89.78</v>
          </cell>
          <cell r="BB126">
            <v>86.81</v>
          </cell>
          <cell r="BC126">
            <v>83.89</v>
          </cell>
        </row>
        <row r="127">
          <cell r="A127" t="str">
            <v>EM CO2pGDP[ALLC]</v>
          </cell>
          <cell r="B127" t="str">
            <v>kgCO2/$15ppp</v>
          </cell>
          <cell r="C127" t="str">
            <v>EnerBlue</v>
          </cell>
          <cell r="D127" t="str">
            <v>EM CO2pGDP[ALLC]_tCO2/MUS$15ppaS1</v>
          </cell>
          <cell r="E127">
            <v>313.54000000000002</v>
          </cell>
          <cell r="F127">
            <v>328.78</v>
          </cell>
          <cell r="G127">
            <v>329.76</v>
          </cell>
          <cell r="H127">
            <v>342.73</v>
          </cell>
          <cell r="I127">
            <v>359.3</v>
          </cell>
          <cell r="J127">
            <v>345.62</v>
          </cell>
          <cell r="K127">
            <v>339.59</v>
          </cell>
          <cell r="L127">
            <v>298</v>
          </cell>
          <cell r="M127">
            <v>289.77999999999997</v>
          </cell>
          <cell r="N127">
            <v>305.86</v>
          </cell>
          <cell r="O127">
            <v>310.49</v>
          </cell>
          <cell r="P127">
            <v>294.77</v>
          </cell>
          <cell r="Q127">
            <v>285.94</v>
          </cell>
          <cell r="R127">
            <v>288.91000000000003</v>
          </cell>
          <cell r="S127">
            <v>280.68</v>
          </cell>
          <cell r="T127">
            <v>271.69</v>
          </cell>
          <cell r="U127">
            <v>267.60000000000002</v>
          </cell>
          <cell r="V127">
            <v>270.24</v>
          </cell>
          <cell r="W127">
            <v>265.13</v>
          </cell>
          <cell r="X127">
            <v>264.89</v>
          </cell>
          <cell r="Y127">
            <v>263.47000000000003</v>
          </cell>
          <cell r="Z127">
            <v>247.03</v>
          </cell>
          <cell r="AA127">
            <v>239.03</v>
          </cell>
          <cell r="AB127">
            <v>232.45</v>
          </cell>
          <cell r="AC127">
            <v>223.33</v>
          </cell>
          <cell r="AD127">
            <v>209.11</v>
          </cell>
          <cell r="AE127">
            <v>197.87</v>
          </cell>
          <cell r="AF127">
            <v>188.28</v>
          </cell>
          <cell r="AG127">
            <v>180.41</v>
          </cell>
          <cell r="AH127">
            <v>171.24</v>
          </cell>
          <cell r="AI127">
            <v>161.55000000000001</v>
          </cell>
          <cell r="AJ127">
            <v>152.78</v>
          </cell>
          <cell r="AK127">
            <v>144.41</v>
          </cell>
          <cell r="AL127">
            <v>136.47999999999999</v>
          </cell>
          <cell r="AM127">
            <v>127.95</v>
          </cell>
          <cell r="AN127">
            <v>120.8</v>
          </cell>
          <cell r="AO127">
            <v>114.23</v>
          </cell>
          <cell r="AP127">
            <v>107.9</v>
          </cell>
          <cell r="AQ127">
            <v>101.91</v>
          </cell>
          <cell r="AR127">
            <v>96.28</v>
          </cell>
          <cell r="AS127">
            <v>90.83</v>
          </cell>
          <cell r="AT127">
            <v>85.65</v>
          </cell>
          <cell r="AU127">
            <v>80.61</v>
          </cell>
          <cell r="AV127">
            <v>75.83</v>
          </cell>
          <cell r="AW127">
            <v>70.849999999999994</v>
          </cell>
          <cell r="AX127">
            <v>65.739999999999995</v>
          </cell>
          <cell r="AY127">
            <v>60.9</v>
          </cell>
          <cell r="AZ127">
            <v>56.31</v>
          </cell>
          <cell r="BA127">
            <v>51.8</v>
          </cell>
          <cell r="BB127">
            <v>47.57</v>
          </cell>
          <cell r="BC127">
            <v>43.46</v>
          </cell>
        </row>
        <row r="128">
          <cell r="A128" t="str">
            <v>EM CO2pGDP[ALLC]</v>
          </cell>
          <cell r="B128" t="str">
            <v>kgCO2/$15ppp</v>
          </cell>
          <cell r="C128" t="str">
            <v>EnerGreen</v>
          </cell>
          <cell r="D128" t="str">
            <v>EM CO2pGDP[ALLC]_tCO2/MUS$15ppaS2</v>
          </cell>
          <cell r="E128">
            <v>313.54000000000002</v>
          </cell>
          <cell r="F128">
            <v>328.78</v>
          </cell>
          <cell r="G128">
            <v>329.76</v>
          </cell>
          <cell r="H128">
            <v>342.73</v>
          </cell>
          <cell r="I128">
            <v>359.3</v>
          </cell>
          <cell r="J128">
            <v>345.62</v>
          </cell>
          <cell r="K128">
            <v>339.59</v>
          </cell>
          <cell r="L128">
            <v>298</v>
          </cell>
          <cell r="M128">
            <v>289.77999999999997</v>
          </cell>
          <cell r="N128">
            <v>305.86</v>
          </cell>
          <cell r="O128">
            <v>310.49</v>
          </cell>
          <cell r="P128">
            <v>294.77</v>
          </cell>
          <cell r="Q128">
            <v>285.94</v>
          </cell>
          <cell r="R128">
            <v>288.91000000000003</v>
          </cell>
          <cell r="S128">
            <v>280.68</v>
          </cell>
          <cell r="T128">
            <v>271.69</v>
          </cell>
          <cell r="U128">
            <v>267.60000000000002</v>
          </cell>
          <cell r="V128">
            <v>270.24</v>
          </cell>
          <cell r="W128">
            <v>265.13</v>
          </cell>
          <cell r="X128">
            <v>264.89</v>
          </cell>
          <cell r="Y128">
            <v>263.47000000000003</v>
          </cell>
          <cell r="Z128">
            <v>247.03</v>
          </cell>
          <cell r="AA128">
            <v>239.03</v>
          </cell>
          <cell r="AB128">
            <v>232.45</v>
          </cell>
          <cell r="AC128">
            <v>222.78</v>
          </cell>
          <cell r="AD128">
            <v>206.99</v>
          </cell>
          <cell r="AE128">
            <v>193.56</v>
          </cell>
          <cell r="AF128">
            <v>181.66</v>
          </cell>
          <cell r="AG128">
            <v>170.28</v>
          </cell>
          <cell r="AH128">
            <v>157.79</v>
          </cell>
          <cell r="AI128">
            <v>145.41</v>
          </cell>
          <cell r="AJ128">
            <v>134.07</v>
          </cell>
          <cell r="AK128">
            <v>123.28</v>
          </cell>
          <cell r="AL128">
            <v>113.18</v>
          </cell>
          <cell r="AM128">
            <v>103.16</v>
          </cell>
          <cell r="AN128">
            <v>95.07</v>
          </cell>
          <cell r="AO128">
            <v>87.95</v>
          </cell>
          <cell r="AP128">
            <v>81.25</v>
          </cell>
          <cell r="AQ128">
            <v>74.88</v>
          </cell>
          <cell r="AR128">
            <v>68.59</v>
          </cell>
          <cell r="AS128">
            <v>62.81</v>
          </cell>
          <cell r="AT128">
            <v>57.96</v>
          </cell>
          <cell r="AU128">
            <v>53.66</v>
          </cell>
          <cell r="AV128">
            <v>50</v>
          </cell>
          <cell r="AW128">
            <v>46.35</v>
          </cell>
          <cell r="AX128">
            <v>42.25</v>
          </cell>
          <cell r="AY128">
            <v>38.020000000000003</v>
          </cell>
          <cell r="AZ128">
            <v>33.799999999999997</v>
          </cell>
          <cell r="BA128">
            <v>29.59</v>
          </cell>
          <cell r="BB128">
            <v>25.44</v>
          </cell>
          <cell r="BC128">
            <v>21.36</v>
          </cell>
        </row>
        <row r="129">
          <cell r="A129" t="str">
            <v>GDPGRW[ALLC]</v>
          </cell>
          <cell r="B129" t="str">
            <v>%</v>
          </cell>
          <cell r="C129" t="str">
            <v>EnerBase</v>
          </cell>
          <cell r="D129" t="str">
            <v>GDPGRW[ALLC]_%S3</v>
          </cell>
          <cell r="E129">
            <v>8.86</v>
          </cell>
          <cell r="F129">
            <v>0.52</v>
          </cell>
          <cell r="G129">
            <v>5.39</v>
          </cell>
          <cell r="H129">
            <v>5.79</v>
          </cell>
          <cell r="I129">
            <v>6.78</v>
          </cell>
          <cell r="J129">
            <v>5.33</v>
          </cell>
          <cell r="K129">
            <v>5.58</v>
          </cell>
          <cell r="L129">
            <v>6.3</v>
          </cell>
          <cell r="M129">
            <v>4.83</v>
          </cell>
          <cell r="N129">
            <v>-1.51</v>
          </cell>
          <cell r="O129">
            <v>7.42</v>
          </cell>
          <cell r="P129">
            <v>5.29</v>
          </cell>
          <cell r="Q129">
            <v>5.47</v>
          </cell>
          <cell r="R129">
            <v>4.6900000000000004</v>
          </cell>
          <cell r="S129">
            <v>6.01</v>
          </cell>
          <cell r="T129">
            <v>5.09</v>
          </cell>
          <cell r="U129">
            <v>4.45</v>
          </cell>
          <cell r="V129">
            <v>5.81</v>
          </cell>
          <cell r="W129">
            <v>4.84</v>
          </cell>
          <cell r="X129">
            <v>4.41</v>
          </cell>
          <cell r="Y129">
            <v>-5.53</v>
          </cell>
          <cell r="Z129">
            <v>3.09</v>
          </cell>
          <cell r="AA129">
            <v>8.69</v>
          </cell>
          <cell r="AB129">
            <v>3.68</v>
          </cell>
          <cell r="AC129">
            <v>4.4000000000000004</v>
          </cell>
          <cell r="AD129">
            <v>4.4000000000000004</v>
          </cell>
          <cell r="AE129">
            <v>4.4000000000000004</v>
          </cell>
          <cell r="AF129">
            <v>4</v>
          </cell>
          <cell r="AG129">
            <v>4</v>
          </cell>
          <cell r="AH129">
            <v>4</v>
          </cell>
          <cell r="AI129">
            <v>3.82</v>
          </cell>
          <cell r="AJ129">
            <v>3.63</v>
          </cell>
          <cell r="AK129">
            <v>3.65</v>
          </cell>
          <cell r="AL129">
            <v>3.61</v>
          </cell>
          <cell r="AM129">
            <v>3.6</v>
          </cell>
          <cell r="AN129">
            <v>3.6</v>
          </cell>
          <cell r="AO129">
            <v>3.37</v>
          </cell>
          <cell r="AP129">
            <v>3.38</v>
          </cell>
          <cell r="AQ129">
            <v>3.37</v>
          </cell>
          <cell r="AR129">
            <v>3.35</v>
          </cell>
          <cell r="AS129">
            <v>3.34</v>
          </cell>
          <cell r="AT129">
            <v>3.12</v>
          </cell>
          <cell r="AU129">
            <v>3.07</v>
          </cell>
          <cell r="AV129">
            <v>3.06</v>
          </cell>
          <cell r="AW129">
            <v>3.05</v>
          </cell>
          <cell r="AX129">
            <v>3.04</v>
          </cell>
          <cell r="AY129">
            <v>2.82</v>
          </cell>
          <cell r="AZ129">
            <v>2.82</v>
          </cell>
          <cell r="BA129">
            <v>2.8</v>
          </cell>
          <cell r="BB129">
            <v>2.78</v>
          </cell>
          <cell r="BC129">
            <v>2.77</v>
          </cell>
        </row>
        <row r="130">
          <cell r="A130" t="str">
            <v>GDPGRW[ALLC]</v>
          </cell>
          <cell r="B130" t="str">
            <v>%</v>
          </cell>
          <cell r="C130" t="str">
            <v>EnerBlue</v>
          </cell>
          <cell r="D130" t="str">
            <v>GDPGRW[ALLC]_%S1</v>
          </cell>
          <cell r="E130">
            <v>8.86</v>
          </cell>
          <cell r="F130">
            <v>0.52</v>
          </cell>
          <cell r="G130">
            <v>5.39</v>
          </cell>
          <cell r="H130">
            <v>5.79</v>
          </cell>
          <cell r="I130">
            <v>6.78</v>
          </cell>
          <cell r="J130">
            <v>5.33</v>
          </cell>
          <cell r="K130">
            <v>5.58</v>
          </cell>
          <cell r="L130">
            <v>6.3</v>
          </cell>
          <cell r="M130">
            <v>4.83</v>
          </cell>
          <cell r="N130">
            <v>-1.51</v>
          </cell>
          <cell r="O130">
            <v>7.42</v>
          </cell>
          <cell r="P130">
            <v>5.29</v>
          </cell>
          <cell r="Q130">
            <v>5.47</v>
          </cell>
          <cell r="R130">
            <v>4.6900000000000004</v>
          </cell>
          <cell r="S130">
            <v>6.01</v>
          </cell>
          <cell r="T130">
            <v>5.09</v>
          </cell>
          <cell r="U130">
            <v>4.45</v>
          </cell>
          <cell r="V130">
            <v>5.81</v>
          </cell>
          <cell r="W130">
            <v>4.84</v>
          </cell>
          <cell r="X130">
            <v>4.41</v>
          </cell>
          <cell r="Y130">
            <v>-5.53</v>
          </cell>
          <cell r="Z130">
            <v>3.09</v>
          </cell>
          <cell r="AA130">
            <v>8.69</v>
          </cell>
          <cell r="AB130">
            <v>3.68</v>
          </cell>
          <cell r="AC130">
            <v>4.4000000000000004</v>
          </cell>
          <cell r="AD130">
            <v>4.4000000000000004</v>
          </cell>
          <cell r="AE130">
            <v>4.4000000000000004</v>
          </cell>
          <cell r="AF130">
            <v>4</v>
          </cell>
          <cell r="AG130">
            <v>4</v>
          </cell>
          <cell r="AH130">
            <v>4</v>
          </cell>
          <cell r="AI130">
            <v>3.82</v>
          </cell>
          <cell r="AJ130">
            <v>3.63</v>
          </cell>
          <cell r="AK130">
            <v>3.65</v>
          </cell>
          <cell r="AL130">
            <v>3.61</v>
          </cell>
          <cell r="AM130">
            <v>3.6</v>
          </cell>
          <cell r="AN130">
            <v>3.6</v>
          </cell>
          <cell r="AO130">
            <v>3.37</v>
          </cell>
          <cell r="AP130">
            <v>3.38</v>
          </cell>
          <cell r="AQ130">
            <v>3.37</v>
          </cell>
          <cell r="AR130">
            <v>3.35</v>
          </cell>
          <cell r="AS130">
            <v>3.34</v>
          </cell>
          <cell r="AT130">
            <v>3.12</v>
          </cell>
          <cell r="AU130">
            <v>3.07</v>
          </cell>
          <cell r="AV130">
            <v>3.06</v>
          </cell>
          <cell r="AW130">
            <v>3.05</v>
          </cell>
          <cell r="AX130">
            <v>3.04</v>
          </cell>
          <cell r="AY130">
            <v>2.82</v>
          </cell>
          <cell r="AZ130">
            <v>2.82</v>
          </cell>
          <cell r="BA130">
            <v>2.8</v>
          </cell>
          <cell r="BB130">
            <v>2.78</v>
          </cell>
          <cell r="BC130">
            <v>2.77</v>
          </cell>
        </row>
        <row r="131">
          <cell r="A131" t="str">
            <v>GDPGRW[ALLC]</v>
          </cell>
          <cell r="B131" t="str">
            <v>%</v>
          </cell>
          <cell r="C131" t="str">
            <v>EnerGreen</v>
          </cell>
          <cell r="D131" t="str">
            <v>GDPGRW[ALLC]_%S2</v>
          </cell>
          <cell r="E131">
            <v>8.86</v>
          </cell>
          <cell r="F131">
            <v>0.52</v>
          </cell>
          <cell r="G131">
            <v>5.39</v>
          </cell>
          <cell r="H131">
            <v>5.79</v>
          </cell>
          <cell r="I131">
            <v>6.78</v>
          </cell>
          <cell r="J131">
            <v>5.33</v>
          </cell>
          <cell r="K131">
            <v>5.58</v>
          </cell>
          <cell r="L131">
            <v>6.3</v>
          </cell>
          <cell r="M131">
            <v>4.83</v>
          </cell>
          <cell r="N131">
            <v>-1.51</v>
          </cell>
          <cell r="O131">
            <v>7.42</v>
          </cell>
          <cell r="P131">
            <v>5.29</v>
          </cell>
          <cell r="Q131">
            <v>5.47</v>
          </cell>
          <cell r="R131">
            <v>4.6900000000000004</v>
          </cell>
          <cell r="S131">
            <v>6.01</v>
          </cell>
          <cell r="T131">
            <v>5.09</v>
          </cell>
          <cell r="U131">
            <v>4.45</v>
          </cell>
          <cell r="V131">
            <v>5.81</v>
          </cell>
          <cell r="W131">
            <v>4.84</v>
          </cell>
          <cell r="X131">
            <v>4.41</v>
          </cell>
          <cell r="Y131">
            <v>-5.53</v>
          </cell>
          <cell r="Z131">
            <v>3.09</v>
          </cell>
          <cell r="AA131">
            <v>8.69</v>
          </cell>
          <cell r="AB131">
            <v>3.68</v>
          </cell>
          <cell r="AC131">
            <v>4.4000000000000004</v>
          </cell>
          <cell r="AD131">
            <v>4.4000000000000004</v>
          </cell>
          <cell r="AE131">
            <v>4.4000000000000004</v>
          </cell>
          <cell r="AF131">
            <v>4</v>
          </cell>
          <cell r="AG131">
            <v>4</v>
          </cell>
          <cell r="AH131">
            <v>4</v>
          </cell>
          <cell r="AI131">
            <v>3.82</v>
          </cell>
          <cell r="AJ131">
            <v>3.63</v>
          </cell>
          <cell r="AK131">
            <v>3.65</v>
          </cell>
          <cell r="AL131">
            <v>3.61</v>
          </cell>
          <cell r="AM131">
            <v>3.6</v>
          </cell>
          <cell r="AN131">
            <v>3.6</v>
          </cell>
          <cell r="AO131">
            <v>3.37</v>
          </cell>
          <cell r="AP131">
            <v>3.38</v>
          </cell>
          <cell r="AQ131">
            <v>3.37</v>
          </cell>
          <cell r="AR131">
            <v>3.35</v>
          </cell>
          <cell r="AS131">
            <v>3.34</v>
          </cell>
          <cell r="AT131">
            <v>3.12</v>
          </cell>
          <cell r="AU131">
            <v>3.07</v>
          </cell>
          <cell r="AV131">
            <v>3.06</v>
          </cell>
          <cell r="AW131">
            <v>3.05</v>
          </cell>
          <cell r="AX131">
            <v>3.04</v>
          </cell>
          <cell r="AY131">
            <v>2.82</v>
          </cell>
          <cell r="AZ131">
            <v>2.82</v>
          </cell>
          <cell r="BA131">
            <v>2.8</v>
          </cell>
          <cell r="BB131">
            <v>2.78</v>
          </cell>
          <cell r="BC131">
            <v>2.77</v>
          </cell>
        </row>
        <row r="132">
          <cell r="A132" t="str">
            <v>POP[ALLC]</v>
          </cell>
          <cell r="B132" t="str">
            <v>k</v>
          </cell>
          <cell r="C132" t="str">
            <v>EnerBase</v>
          </cell>
          <cell r="D132" t="str">
            <v>POP[ALLC]_kS3</v>
          </cell>
          <cell r="E132">
            <v>22945.200000000001</v>
          </cell>
          <cell r="F132">
            <v>23542.5</v>
          </cell>
          <cell r="G132">
            <v>24142.400000000001</v>
          </cell>
          <cell r="H132">
            <v>24739.4</v>
          </cell>
          <cell r="I132">
            <v>25333.200000000001</v>
          </cell>
          <cell r="J132">
            <v>25923.5</v>
          </cell>
          <cell r="K132">
            <v>26509.4</v>
          </cell>
          <cell r="L132">
            <v>27092.6</v>
          </cell>
          <cell r="M132">
            <v>27664.3</v>
          </cell>
          <cell r="N132">
            <v>28217.200000000001</v>
          </cell>
          <cell r="O132">
            <v>28717.7</v>
          </cell>
          <cell r="P132">
            <v>29184.1</v>
          </cell>
          <cell r="Q132">
            <v>29660.2</v>
          </cell>
          <cell r="R132">
            <v>30134.799999999999</v>
          </cell>
          <cell r="S132">
            <v>30606.5</v>
          </cell>
          <cell r="T132">
            <v>31068.799999999999</v>
          </cell>
          <cell r="U132">
            <v>31526.400000000001</v>
          </cell>
          <cell r="V132">
            <v>31975.8</v>
          </cell>
          <cell r="W132">
            <v>32399.3</v>
          </cell>
          <cell r="X132">
            <v>32804</v>
          </cell>
          <cell r="Y132">
            <v>33200</v>
          </cell>
          <cell r="Z132">
            <v>33573.9</v>
          </cell>
          <cell r="AA132">
            <v>33938.199999999997</v>
          </cell>
          <cell r="AB132">
            <v>34361.300000000003</v>
          </cell>
          <cell r="AC132">
            <v>34725.199999999997</v>
          </cell>
          <cell r="AD132">
            <v>35081.9</v>
          </cell>
          <cell r="AE132">
            <v>35431.300000000003</v>
          </cell>
          <cell r="AF132">
            <v>35773.1</v>
          </cell>
          <cell r="AG132">
            <v>36106.1</v>
          </cell>
          <cell r="AH132">
            <v>36429.699999999997</v>
          </cell>
          <cell r="AI132">
            <v>36744</v>
          </cell>
          <cell r="AJ132">
            <v>37049.599999999999</v>
          </cell>
          <cell r="AK132">
            <v>37346</v>
          </cell>
          <cell r="AL132">
            <v>37631.300000000003</v>
          </cell>
          <cell r="AM132">
            <v>37905.300000000003</v>
          </cell>
          <cell r="AN132">
            <v>38168.6</v>
          </cell>
          <cell r="AO132">
            <v>38421.699999999997</v>
          </cell>
          <cell r="AP132">
            <v>38665</v>
          </cell>
          <cell r="AQ132">
            <v>38898.699999999997</v>
          </cell>
          <cell r="AR132">
            <v>39123.4</v>
          </cell>
          <cell r="AS132">
            <v>39339.800000000003</v>
          </cell>
          <cell r="AT132">
            <v>39548.6</v>
          </cell>
          <cell r="AU132">
            <v>39749.199999999997</v>
          </cell>
          <cell r="AV132">
            <v>39941.9</v>
          </cell>
          <cell r="AW132">
            <v>40128</v>
          </cell>
          <cell r="AX132">
            <v>40306.6</v>
          </cell>
          <cell r="AY132">
            <v>40478.1</v>
          </cell>
          <cell r="AZ132">
            <v>40642.6</v>
          </cell>
          <cell r="BA132">
            <v>40800.199999999997</v>
          </cell>
          <cell r="BB132">
            <v>40951.300000000003</v>
          </cell>
          <cell r="BC132">
            <v>41095.5</v>
          </cell>
        </row>
        <row r="133">
          <cell r="A133" t="str">
            <v>POP[ALLC]</v>
          </cell>
          <cell r="B133" t="str">
            <v>k</v>
          </cell>
          <cell r="C133" t="str">
            <v>EnerBlue</v>
          </cell>
          <cell r="D133" t="str">
            <v>POP[ALLC]_kS1</v>
          </cell>
          <cell r="E133">
            <v>22945.200000000001</v>
          </cell>
          <cell r="F133">
            <v>23542.5</v>
          </cell>
          <cell r="G133">
            <v>24142.400000000001</v>
          </cell>
          <cell r="H133">
            <v>24739.4</v>
          </cell>
          <cell r="I133">
            <v>25333.200000000001</v>
          </cell>
          <cell r="J133">
            <v>25923.5</v>
          </cell>
          <cell r="K133">
            <v>26509.4</v>
          </cell>
          <cell r="L133">
            <v>27092.6</v>
          </cell>
          <cell r="M133">
            <v>27664.3</v>
          </cell>
          <cell r="N133">
            <v>28217.200000000001</v>
          </cell>
          <cell r="O133">
            <v>28717.7</v>
          </cell>
          <cell r="P133">
            <v>29184.1</v>
          </cell>
          <cell r="Q133">
            <v>29660.2</v>
          </cell>
          <cell r="R133">
            <v>30134.799999999999</v>
          </cell>
          <cell r="S133">
            <v>30606.5</v>
          </cell>
          <cell r="T133">
            <v>31068.799999999999</v>
          </cell>
          <cell r="U133">
            <v>31526.400000000001</v>
          </cell>
          <cell r="V133">
            <v>31975.8</v>
          </cell>
          <cell r="W133">
            <v>32399.3</v>
          </cell>
          <cell r="X133">
            <v>32804</v>
          </cell>
          <cell r="Y133">
            <v>33200</v>
          </cell>
          <cell r="Z133">
            <v>33573.9</v>
          </cell>
          <cell r="AA133">
            <v>33938.199999999997</v>
          </cell>
          <cell r="AB133">
            <v>34361.300000000003</v>
          </cell>
          <cell r="AC133">
            <v>34725.199999999997</v>
          </cell>
          <cell r="AD133">
            <v>35081.9</v>
          </cell>
          <cell r="AE133">
            <v>35431.300000000003</v>
          </cell>
          <cell r="AF133">
            <v>35773.1</v>
          </cell>
          <cell r="AG133">
            <v>36106.1</v>
          </cell>
          <cell r="AH133">
            <v>36429.699999999997</v>
          </cell>
          <cell r="AI133">
            <v>36744</v>
          </cell>
          <cell r="AJ133">
            <v>37049.599999999999</v>
          </cell>
          <cell r="AK133">
            <v>37346</v>
          </cell>
          <cell r="AL133">
            <v>37631.300000000003</v>
          </cell>
          <cell r="AM133">
            <v>37905.300000000003</v>
          </cell>
          <cell r="AN133">
            <v>38168.6</v>
          </cell>
          <cell r="AO133">
            <v>38421.699999999997</v>
          </cell>
          <cell r="AP133">
            <v>38665</v>
          </cell>
          <cell r="AQ133">
            <v>38898.699999999997</v>
          </cell>
          <cell r="AR133">
            <v>39123.4</v>
          </cell>
          <cell r="AS133">
            <v>39339.800000000003</v>
          </cell>
          <cell r="AT133">
            <v>39548.6</v>
          </cell>
          <cell r="AU133">
            <v>39749.199999999997</v>
          </cell>
          <cell r="AV133">
            <v>39941.9</v>
          </cell>
          <cell r="AW133">
            <v>40128</v>
          </cell>
          <cell r="AX133">
            <v>40306.6</v>
          </cell>
          <cell r="AY133">
            <v>40478.1</v>
          </cell>
          <cell r="AZ133">
            <v>40642.6</v>
          </cell>
          <cell r="BA133">
            <v>40800.199999999997</v>
          </cell>
          <cell r="BB133">
            <v>40951.300000000003</v>
          </cell>
          <cell r="BC133">
            <v>41095.5</v>
          </cell>
        </row>
        <row r="134">
          <cell r="A134" t="str">
            <v>POP[ALLC]</v>
          </cell>
          <cell r="B134" t="str">
            <v>k</v>
          </cell>
          <cell r="C134" t="str">
            <v>EnerGreen</v>
          </cell>
          <cell r="D134" t="str">
            <v>POP[ALLC]_kS2</v>
          </cell>
          <cell r="E134">
            <v>22945.200000000001</v>
          </cell>
          <cell r="F134">
            <v>23542.5</v>
          </cell>
          <cell r="G134">
            <v>24142.400000000001</v>
          </cell>
          <cell r="H134">
            <v>24739.4</v>
          </cell>
          <cell r="I134">
            <v>25333.200000000001</v>
          </cell>
          <cell r="J134">
            <v>25923.5</v>
          </cell>
          <cell r="K134">
            <v>26509.4</v>
          </cell>
          <cell r="L134">
            <v>27092.6</v>
          </cell>
          <cell r="M134">
            <v>27664.3</v>
          </cell>
          <cell r="N134">
            <v>28217.200000000001</v>
          </cell>
          <cell r="O134">
            <v>28717.7</v>
          </cell>
          <cell r="P134">
            <v>29184.1</v>
          </cell>
          <cell r="Q134">
            <v>29660.2</v>
          </cell>
          <cell r="R134">
            <v>30134.799999999999</v>
          </cell>
          <cell r="S134">
            <v>30606.5</v>
          </cell>
          <cell r="T134">
            <v>31068.799999999999</v>
          </cell>
          <cell r="U134">
            <v>31526.400000000001</v>
          </cell>
          <cell r="V134">
            <v>31975.8</v>
          </cell>
          <cell r="W134">
            <v>32399.3</v>
          </cell>
          <cell r="X134">
            <v>32804</v>
          </cell>
          <cell r="Y134">
            <v>33200</v>
          </cell>
          <cell r="Z134">
            <v>33573.9</v>
          </cell>
          <cell r="AA134">
            <v>33938.199999999997</v>
          </cell>
          <cell r="AB134">
            <v>34361.300000000003</v>
          </cell>
          <cell r="AC134">
            <v>34725.199999999997</v>
          </cell>
          <cell r="AD134">
            <v>35081.9</v>
          </cell>
          <cell r="AE134">
            <v>35431.300000000003</v>
          </cell>
          <cell r="AF134">
            <v>35773.1</v>
          </cell>
          <cell r="AG134">
            <v>36106.1</v>
          </cell>
          <cell r="AH134">
            <v>36429.699999999997</v>
          </cell>
          <cell r="AI134">
            <v>36744</v>
          </cell>
          <cell r="AJ134">
            <v>37049.599999999999</v>
          </cell>
          <cell r="AK134">
            <v>37346</v>
          </cell>
          <cell r="AL134">
            <v>37631.300000000003</v>
          </cell>
          <cell r="AM134">
            <v>37905.300000000003</v>
          </cell>
          <cell r="AN134">
            <v>38168.6</v>
          </cell>
          <cell r="AO134">
            <v>38421.699999999997</v>
          </cell>
          <cell r="AP134">
            <v>38665</v>
          </cell>
          <cell r="AQ134">
            <v>38898.699999999997</v>
          </cell>
          <cell r="AR134">
            <v>39123.4</v>
          </cell>
          <cell r="AS134">
            <v>39339.800000000003</v>
          </cell>
          <cell r="AT134">
            <v>39548.6</v>
          </cell>
          <cell r="AU134">
            <v>39749.199999999997</v>
          </cell>
          <cell r="AV134">
            <v>39941.9</v>
          </cell>
          <cell r="AW134">
            <v>40128</v>
          </cell>
          <cell r="AX134">
            <v>40306.6</v>
          </cell>
          <cell r="AY134">
            <v>40478.1</v>
          </cell>
          <cell r="AZ134">
            <v>40642.6</v>
          </cell>
          <cell r="BA134">
            <v>40800.199999999997</v>
          </cell>
          <cell r="BB134">
            <v>40951.300000000003</v>
          </cell>
          <cell r="BC134">
            <v>41095.5</v>
          </cell>
        </row>
        <row r="135">
          <cell r="A135" t="str">
            <v>GDPPOP[ALLC]</v>
          </cell>
          <cell r="B135" t="str">
            <v>US$15ppp/cap</v>
          </cell>
          <cell r="C135" t="str">
            <v>EnerBase</v>
          </cell>
          <cell r="D135" t="str">
            <v>GDPPOP[ALLC]_kUS$15ppa/habS3</v>
          </cell>
          <cell r="E135">
            <v>16.100000000000001</v>
          </cell>
          <cell r="F135">
            <v>15.77</v>
          </cell>
          <cell r="G135">
            <v>16.21</v>
          </cell>
          <cell r="H135">
            <v>16.73</v>
          </cell>
          <cell r="I135">
            <v>17.45</v>
          </cell>
          <cell r="J135">
            <v>17.96</v>
          </cell>
          <cell r="K135">
            <v>18.55</v>
          </cell>
          <cell r="L135">
            <v>19.29</v>
          </cell>
          <cell r="M135">
            <v>19.8</v>
          </cell>
          <cell r="N135">
            <v>19.12</v>
          </cell>
          <cell r="O135">
            <v>20.18</v>
          </cell>
          <cell r="P135">
            <v>20.91</v>
          </cell>
          <cell r="Q135">
            <v>21.7</v>
          </cell>
          <cell r="R135">
            <v>22.36</v>
          </cell>
          <cell r="S135">
            <v>23.34</v>
          </cell>
          <cell r="T135">
            <v>24.16</v>
          </cell>
          <cell r="U135">
            <v>24.87</v>
          </cell>
          <cell r="V135">
            <v>25.95</v>
          </cell>
          <cell r="W135">
            <v>26.85</v>
          </cell>
          <cell r="X135">
            <v>27.69</v>
          </cell>
          <cell r="Y135">
            <v>25.85</v>
          </cell>
          <cell r="Z135">
            <v>26.35</v>
          </cell>
          <cell r="AA135">
            <v>28.33</v>
          </cell>
          <cell r="AB135">
            <v>29.01</v>
          </cell>
          <cell r="AC135">
            <v>29.97</v>
          </cell>
          <cell r="AD135">
            <v>30.97</v>
          </cell>
          <cell r="AE135">
            <v>32.020000000000003</v>
          </cell>
          <cell r="AF135">
            <v>32.979999999999997</v>
          </cell>
          <cell r="AG135">
            <v>33.979999999999997</v>
          </cell>
          <cell r="AH135">
            <v>35.03</v>
          </cell>
          <cell r="AI135">
            <v>36.049999999999997</v>
          </cell>
          <cell r="AJ135">
            <v>37.049999999999997</v>
          </cell>
          <cell r="AK135">
            <v>38.1</v>
          </cell>
          <cell r="AL135">
            <v>39.18</v>
          </cell>
          <cell r="AM135">
            <v>40.299999999999997</v>
          </cell>
          <cell r="AN135">
            <v>41.46</v>
          </cell>
          <cell r="AO135">
            <v>42.58</v>
          </cell>
          <cell r="AP135">
            <v>43.74</v>
          </cell>
          <cell r="AQ135">
            <v>44.94</v>
          </cell>
          <cell r="AR135">
            <v>46.18</v>
          </cell>
          <cell r="AS135">
            <v>47.46</v>
          </cell>
          <cell r="AT135">
            <v>48.68</v>
          </cell>
          <cell r="AU135">
            <v>49.92</v>
          </cell>
          <cell r="AV135">
            <v>51.2</v>
          </cell>
          <cell r="AW135">
            <v>52.52</v>
          </cell>
          <cell r="AX135">
            <v>53.88</v>
          </cell>
          <cell r="AY135">
            <v>55.16</v>
          </cell>
          <cell r="AZ135">
            <v>56.49</v>
          </cell>
          <cell r="BA135">
            <v>57.84</v>
          </cell>
          <cell r="BB135">
            <v>59.23</v>
          </cell>
          <cell r="BC135">
            <v>60.66</v>
          </cell>
        </row>
        <row r="136">
          <cell r="A136" t="str">
            <v>GDPPOP[ALLC]</v>
          </cell>
          <cell r="B136" t="str">
            <v>US$15ppp/cap</v>
          </cell>
          <cell r="C136" t="str">
            <v>EnerBlue</v>
          </cell>
          <cell r="D136" t="str">
            <v>GDPPOP[ALLC]_kUS$15ppa/habS1</v>
          </cell>
          <cell r="E136">
            <v>16.100000000000001</v>
          </cell>
          <cell r="F136">
            <v>15.77</v>
          </cell>
          <cell r="G136">
            <v>16.21</v>
          </cell>
          <cell r="H136">
            <v>16.73</v>
          </cell>
          <cell r="I136">
            <v>17.45</v>
          </cell>
          <cell r="J136">
            <v>17.96</v>
          </cell>
          <cell r="K136">
            <v>18.55</v>
          </cell>
          <cell r="L136">
            <v>19.29</v>
          </cell>
          <cell r="M136">
            <v>19.8</v>
          </cell>
          <cell r="N136">
            <v>19.12</v>
          </cell>
          <cell r="O136">
            <v>20.18</v>
          </cell>
          <cell r="P136">
            <v>20.91</v>
          </cell>
          <cell r="Q136">
            <v>21.7</v>
          </cell>
          <cell r="R136">
            <v>22.36</v>
          </cell>
          <cell r="S136">
            <v>23.34</v>
          </cell>
          <cell r="T136">
            <v>24.16</v>
          </cell>
          <cell r="U136">
            <v>24.87</v>
          </cell>
          <cell r="V136">
            <v>25.95</v>
          </cell>
          <cell r="W136">
            <v>26.85</v>
          </cell>
          <cell r="X136">
            <v>27.69</v>
          </cell>
          <cell r="Y136">
            <v>25.85</v>
          </cell>
          <cell r="Z136">
            <v>26.35</v>
          </cell>
          <cell r="AA136">
            <v>28.33</v>
          </cell>
          <cell r="AB136">
            <v>29.01</v>
          </cell>
          <cell r="AC136">
            <v>29.97</v>
          </cell>
          <cell r="AD136">
            <v>30.97</v>
          </cell>
          <cell r="AE136">
            <v>32.020000000000003</v>
          </cell>
          <cell r="AF136">
            <v>32.979999999999997</v>
          </cell>
          <cell r="AG136">
            <v>33.979999999999997</v>
          </cell>
          <cell r="AH136">
            <v>35.03</v>
          </cell>
          <cell r="AI136">
            <v>36.049999999999997</v>
          </cell>
          <cell r="AJ136">
            <v>37.049999999999997</v>
          </cell>
          <cell r="AK136">
            <v>38.1</v>
          </cell>
          <cell r="AL136">
            <v>39.18</v>
          </cell>
          <cell r="AM136">
            <v>40.299999999999997</v>
          </cell>
          <cell r="AN136">
            <v>41.46</v>
          </cell>
          <cell r="AO136">
            <v>42.58</v>
          </cell>
          <cell r="AP136">
            <v>43.74</v>
          </cell>
          <cell r="AQ136">
            <v>44.94</v>
          </cell>
          <cell r="AR136">
            <v>46.18</v>
          </cell>
          <cell r="AS136">
            <v>47.46</v>
          </cell>
          <cell r="AT136">
            <v>48.68</v>
          </cell>
          <cell r="AU136">
            <v>49.92</v>
          </cell>
          <cell r="AV136">
            <v>51.2</v>
          </cell>
          <cell r="AW136">
            <v>52.52</v>
          </cell>
          <cell r="AX136">
            <v>53.88</v>
          </cell>
          <cell r="AY136">
            <v>55.16</v>
          </cell>
          <cell r="AZ136">
            <v>56.49</v>
          </cell>
          <cell r="BA136">
            <v>57.84</v>
          </cell>
          <cell r="BB136">
            <v>59.23</v>
          </cell>
          <cell r="BC136">
            <v>60.66</v>
          </cell>
        </row>
        <row r="137">
          <cell r="A137" t="str">
            <v>GDPPOP[ALLC]</v>
          </cell>
          <cell r="B137" t="str">
            <v>US$15ppp/cap</v>
          </cell>
          <cell r="C137" t="str">
            <v>EnerGreen</v>
          </cell>
          <cell r="D137" t="str">
            <v>GDPPOP[ALLC]_kUS$15ppa/habS2</v>
          </cell>
          <cell r="E137">
            <v>16.100000000000001</v>
          </cell>
          <cell r="F137">
            <v>15.77</v>
          </cell>
          <cell r="G137">
            <v>16.21</v>
          </cell>
          <cell r="H137">
            <v>16.73</v>
          </cell>
          <cell r="I137">
            <v>17.45</v>
          </cell>
          <cell r="J137">
            <v>17.96</v>
          </cell>
          <cell r="K137">
            <v>18.55</v>
          </cell>
          <cell r="L137">
            <v>19.29</v>
          </cell>
          <cell r="M137">
            <v>19.8</v>
          </cell>
          <cell r="N137">
            <v>19.12</v>
          </cell>
          <cell r="O137">
            <v>20.18</v>
          </cell>
          <cell r="P137">
            <v>20.91</v>
          </cell>
          <cell r="Q137">
            <v>21.7</v>
          </cell>
          <cell r="R137">
            <v>22.36</v>
          </cell>
          <cell r="S137">
            <v>23.34</v>
          </cell>
          <cell r="T137">
            <v>24.16</v>
          </cell>
          <cell r="U137">
            <v>24.87</v>
          </cell>
          <cell r="V137">
            <v>25.95</v>
          </cell>
          <cell r="W137">
            <v>26.85</v>
          </cell>
          <cell r="X137">
            <v>27.69</v>
          </cell>
          <cell r="Y137">
            <v>25.85</v>
          </cell>
          <cell r="Z137">
            <v>26.35</v>
          </cell>
          <cell r="AA137">
            <v>28.33</v>
          </cell>
          <cell r="AB137">
            <v>29.01</v>
          </cell>
          <cell r="AC137">
            <v>29.97</v>
          </cell>
          <cell r="AD137">
            <v>30.97</v>
          </cell>
          <cell r="AE137">
            <v>32.020000000000003</v>
          </cell>
          <cell r="AF137">
            <v>32.979999999999997</v>
          </cell>
          <cell r="AG137">
            <v>33.979999999999997</v>
          </cell>
          <cell r="AH137">
            <v>35.03</v>
          </cell>
          <cell r="AI137">
            <v>36.049999999999997</v>
          </cell>
          <cell r="AJ137">
            <v>37.049999999999997</v>
          </cell>
          <cell r="AK137">
            <v>38.1</v>
          </cell>
          <cell r="AL137">
            <v>39.18</v>
          </cell>
          <cell r="AM137">
            <v>40.299999999999997</v>
          </cell>
          <cell r="AN137">
            <v>41.46</v>
          </cell>
          <cell r="AO137">
            <v>42.58</v>
          </cell>
          <cell r="AP137">
            <v>43.74</v>
          </cell>
          <cell r="AQ137">
            <v>44.94</v>
          </cell>
          <cell r="AR137">
            <v>46.18</v>
          </cell>
          <cell r="AS137">
            <v>47.46</v>
          </cell>
          <cell r="AT137">
            <v>48.68</v>
          </cell>
          <cell r="AU137">
            <v>49.92</v>
          </cell>
          <cell r="AV137">
            <v>51.2</v>
          </cell>
          <cell r="AW137">
            <v>52.52</v>
          </cell>
          <cell r="AX137">
            <v>53.88</v>
          </cell>
          <cell r="AY137">
            <v>55.16</v>
          </cell>
          <cell r="AZ137">
            <v>56.49</v>
          </cell>
          <cell r="BA137">
            <v>57.84</v>
          </cell>
          <cell r="BB137">
            <v>59.23</v>
          </cell>
          <cell r="BC137">
            <v>60.66</v>
          </cell>
        </row>
      </sheetData>
      <sheetData sheetId="1" refreshError="1"/>
      <sheetData sheetId="2">
        <row r="24">
          <cell r="D24">
            <v>2000</v>
          </cell>
          <cell r="E24">
            <v>2005</v>
          </cell>
          <cell r="F24">
            <v>2010</v>
          </cell>
          <cell r="G24">
            <v>2015</v>
          </cell>
          <cell r="H24">
            <v>2020</v>
          </cell>
          <cell r="I24">
            <v>2025</v>
          </cell>
          <cell r="J24">
            <v>2030</v>
          </cell>
          <cell r="K24">
            <v>2035</v>
          </cell>
          <cell r="L24">
            <v>2040</v>
          </cell>
          <cell r="M24">
            <v>2045</v>
          </cell>
          <cell r="N24">
            <v>2050</v>
          </cell>
        </row>
        <row r="25">
          <cell r="C25" t="str">
            <v>EnerBase</v>
          </cell>
          <cell r="D25">
            <v>48.065460000000002</v>
          </cell>
          <cell r="E25">
            <v>68.282089999999997</v>
          </cell>
          <cell r="F25">
            <v>72.033839999999998</v>
          </cell>
          <cell r="G25">
            <v>83.787320000000008</v>
          </cell>
          <cell r="H25">
            <v>92.849589999999992</v>
          </cell>
          <cell r="I25">
            <v>96.182699999999997</v>
          </cell>
          <cell r="J25">
            <v>98.353030000000004</v>
          </cell>
          <cell r="K25">
            <v>101.93582000000001</v>
          </cell>
          <cell r="L25">
            <v>105.45735000000001</v>
          </cell>
          <cell r="M25">
            <v>106.74438000000001</v>
          </cell>
          <cell r="N25">
            <v>106.22699</v>
          </cell>
        </row>
        <row r="26">
          <cell r="C26" t="str">
            <v>EnerBlue</v>
          </cell>
          <cell r="D26">
            <v>48.065460000000002</v>
          </cell>
          <cell r="E26">
            <v>68.282089999999997</v>
          </cell>
          <cell r="F26">
            <v>72.033839999999998</v>
          </cell>
          <cell r="G26">
            <v>83.787320000000008</v>
          </cell>
          <cell r="H26">
            <v>92.849589999999992</v>
          </cell>
          <cell r="I26">
            <v>95.785550000000001</v>
          </cell>
          <cell r="J26">
            <v>94.372699999999995</v>
          </cell>
          <cell r="K26">
            <v>91.810330000000008</v>
          </cell>
          <cell r="L26">
            <v>89.848880000000008</v>
          </cell>
          <cell r="M26">
            <v>85.221130000000002</v>
          </cell>
          <cell r="N26">
            <v>78.208039999999997</v>
          </cell>
        </row>
        <row r="27">
          <cell r="C27" t="str">
            <v>EnerGreen</v>
          </cell>
          <cell r="D27">
            <v>48.065460000000002</v>
          </cell>
          <cell r="E27">
            <v>68.282089999999997</v>
          </cell>
          <cell r="F27">
            <v>72.033839999999998</v>
          </cell>
          <cell r="G27">
            <v>83.787320000000008</v>
          </cell>
          <cell r="H27">
            <v>92.849589999999992</v>
          </cell>
          <cell r="I27">
            <v>94.922880000000006</v>
          </cell>
          <cell r="J27">
            <v>89.110550000000003</v>
          </cell>
          <cell r="K27">
            <v>81.896149999999992</v>
          </cell>
          <cell r="L27">
            <v>77.819949999999992</v>
          </cell>
          <cell r="M27">
            <v>73.8078</v>
          </cell>
          <cell r="N27">
            <v>65.896810000000002</v>
          </cell>
        </row>
        <row r="50">
          <cell r="D50">
            <v>2000</v>
          </cell>
          <cell r="E50">
            <v>2005</v>
          </cell>
          <cell r="F50">
            <v>2010</v>
          </cell>
          <cell r="G50">
            <v>2015</v>
          </cell>
          <cell r="H50">
            <v>2020</v>
          </cell>
          <cell r="I50">
            <v>2025</v>
          </cell>
          <cell r="J50">
            <v>2030</v>
          </cell>
          <cell r="K50">
            <v>2035</v>
          </cell>
          <cell r="L50">
            <v>2040</v>
          </cell>
          <cell r="M50">
            <v>2045</v>
          </cell>
          <cell r="N50">
            <v>2050</v>
          </cell>
        </row>
        <row r="51">
          <cell r="C51" t="str">
            <v>EnerBase</v>
          </cell>
          <cell r="D51">
            <v>31.30519</v>
          </cell>
          <cell r="E51">
            <v>43.287370000000003</v>
          </cell>
          <cell r="F51">
            <v>43.99492</v>
          </cell>
          <cell r="G51">
            <v>50.937160000000006</v>
          </cell>
          <cell r="H51">
            <v>57.379199999999997</v>
          </cell>
          <cell r="I51">
            <v>65.606160000000003</v>
          </cell>
          <cell r="J51">
            <v>67.511420000000001</v>
          </cell>
          <cell r="K51">
            <v>70.463949999999997</v>
          </cell>
          <cell r="L51">
            <v>72.660229999999999</v>
          </cell>
          <cell r="M51">
            <v>73.312100000000001</v>
          </cell>
          <cell r="N51">
            <v>73.148399999999995</v>
          </cell>
        </row>
        <row r="52">
          <cell r="C52" t="str">
            <v>EnerBlue</v>
          </cell>
          <cell r="D52">
            <v>31.30519</v>
          </cell>
          <cell r="E52">
            <v>43.287370000000003</v>
          </cell>
          <cell r="F52">
            <v>43.99492</v>
          </cell>
          <cell r="G52">
            <v>50.937160000000006</v>
          </cell>
          <cell r="H52">
            <v>57.379199999999997</v>
          </cell>
          <cell r="I52">
            <v>65.2286</v>
          </cell>
          <cell r="J52">
            <v>65.221379999999996</v>
          </cell>
          <cell r="K52">
            <v>65.639160000000004</v>
          </cell>
          <cell r="L52">
            <v>65.735799999999998</v>
          </cell>
          <cell r="M52">
            <v>64.378950000000003</v>
          </cell>
          <cell r="N52">
            <v>62.127309999999994</v>
          </cell>
        </row>
        <row r="53">
          <cell r="C53" t="str">
            <v>EnerGreen</v>
          </cell>
          <cell r="D53">
            <v>31.30519</v>
          </cell>
          <cell r="E53">
            <v>43.287370000000003</v>
          </cell>
          <cell r="F53">
            <v>43.99492</v>
          </cell>
          <cell r="G53">
            <v>50.937160000000006</v>
          </cell>
          <cell r="H53">
            <v>57.379199999999997</v>
          </cell>
          <cell r="I53">
            <v>64.471360000000004</v>
          </cell>
          <cell r="J53">
            <v>61.914619999999999</v>
          </cell>
          <cell r="K53">
            <v>59.862490000000001</v>
          </cell>
          <cell r="L53">
            <v>58.618209999999998</v>
          </cell>
          <cell r="M53">
            <v>56.682510000000001</v>
          </cell>
          <cell r="N53">
            <v>54.680059999999997</v>
          </cell>
        </row>
        <row r="75">
          <cell r="D75">
            <v>2000</v>
          </cell>
          <cell r="E75">
            <v>2005</v>
          </cell>
          <cell r="F75">
            <v>2010</v>
          </cell>
          <cell r="G75">
            <v>2015</v>
          </cell>
          <cell r="H75">
            <v>2020</v>
          </cell>
          <cell r="I75">
            <v>2025</v>
          </cell>
          <cell r="J75">
            <v>2030</v>
          </cell>
          <cell r="K75">
            <v>2035</v>
          </cell>
          <cell r="L75">
            <v>2040</v>
          </cell>
          <cell r="M75">
            <v>2045</v>
          </cell>
          <cell r="N75">
            <v>2050</v>
          </cell>
        </row>
        <row r="76">
          <cell r="D76">
            <v>0.73205999999999993</v>
          </cell>
          <cell r="E76">
            <v>1.3471</v>
          </cell>
          <cell r="F76">
            <v>1.82511</v>
          </cell>
          <cell r="G76">
            <v>2.31359</v>
          </cell>
          <cell r="H76">
            <v>2.43858</v>
          </cell>
          <cell r="I76">
            <v>2.6528700000000001</v>
          </cell>
          <cell r="J76">
            <v>2.8660900000000002</v>
          </cell>
          <cell r="K76">
            <v>3.5753900000000001</v>
          </cell>
          <cell r="L76">
            <v>3.9037899999999999</v>
          </cell>
          <cell r="M76">
            <v>3.9513600000000002</v>
          </cell>
          <cell r="N76">
            <v>3.8529</v>
          </cell>
        </row>
        <row r="77">
          <cell r="D77">
            <v>0.73205999999999993</v>
          </cell>
          <cell r="E77">
            <v>1.3471</v>
          </cell>
          <cell r="F77">
            <v>1.82511</v>
          </cell>
          <cell r="G77">
            <v>2.31359</v>
          </cell>
          <cell r="H77">
            <v>2.43858</v>
          </cell>
          <cell r="I77">
            <v>2.6155999999999997</v>
          </cell>
          <cell r="J77">
            <v>2.67333</v>
          </cell>
          <cell r="K77">
            <v>3.0070999999999999</v>
          </cell>
          <cell r="L77">
            <v>2.9529399999999999</v>
          </cell>
          <cell r="M77">
            <v>2.6818</v>
          </cell>
          <cell r="N77">
            <v>2.2892100000000002</v>
          </cell>
        </row>
        <row r="78">
          <cell r="D78">
            <v>0.73205999999999993</v>
          </cell>
          <cell r="E78">
            <v>1.3471</v>
          </cell>
          <cell r="F78">
            <v>1.82511</v>
          </cell>
          <cell r="G78">
            <v>2.31359</v>
          </cell>
          <cell r="H78">
            <v>2.43858</v>
          </cell>
          <cell r="I78">
            <v>2.5539399999999999</v>
          </cell>
          <cell r="J78">
            <v>2.3473099999999998</v>
          </cell>
          <cell r="K78">
            <v>2.28816</v>
          </cell>
          <cell r="L78">
            <v>1.98472</v>
          </cell>
          <cell r="M78">
            <v>1.59802</v>
          </cell>
          <cell r="N78">
            <v>1.26051</v>
          </cell>
        </row>
        <row r="79">
          <cell r="D79">
            <v>3.1616</v>
          </cell>
          <cell r="E79">
            <v>5.9383999999999997</v>
          </cell>
          <cell r="F79">
            <v>5.29244</v>
          </cell>
          <cell r="G79">
            <v>7.7097700000000007</v>
          </cell>
          <cell r="H79">
            <v>14.62866</v>
          </cell>
          <cell r="I79">
            <v>12.58564</v>
          </cell>
          <cell r="J79">
            <v>13.61209</v>
          </cell>
          <cell r="K79">
            <v>14.987950000000001</v>
          </cell>
          <cell r="L79">
            <v>16.462880000000002</v>
          </cell>
          <cell r="M79">
            <v>17.216480000000001</v>
          </cell>
          <cell r="N79">
            <v>17.505330000000001</v>
          </cell>
        </row>
        <row r="80">
          <cell r="D80">
            <v>3.1616</v>
          </cell>
          <cell r="E80">
            <v>5.9383999999999997</v>
          </cell>
          <cell r="F80">
            <v>5.29244</v>
          </cell>
          <cell r="G80">
            <v>7.7097700000000007</v>
          </cell>
          <cell r="H80">
            <v>14.62866</v>
          </cell>
          <cell r="I80">
            <v>12.562629999999999</v>
          </cell>
          <cell r="J80">
            <v>13.209110000000001</v>
          </cell>
          <cell r="K80">
            <v>13.70612</v>
          </cell>
          <cell r="L80">
            <v>14.3165</v>
          </cell>
          <cell r="M80">
            <v>14.16752</v>
          </cell>
          <cell r="N80">
            <v>13.51817</v>
          </cell>
        </row>
        <row r="81">
          <cell r="D81">
            <v>3.1616</v>
          </cell>
          <cell r="E81">
            <v>5.9383999999999997</v>
          </cell>
          <cell r="F81">
            <v>5.29244</v>
          </cell>
          <cell r="G81">
            <v>7.7097700000000007</v>
          </cell>
          <cell r="H81">
            <v>14.62866</v>
          </cell>
          <cell r="I81">
            <v>12.45965</v>
          </cell>
          <cell r="J81">
            <v>12.484830000000001</v>
          </cell>
          <cell r="K81">
            <v>12.19567</v>
          </cell>
          <cell r="L81">
            <v>12.14349</v>
          </cell>
          <cell r="M81">
            <v>11.625959999999999</v>
          </cell>
          <cell r="N81">
            <v>10.97531</v>
          </cell>
        </row>
        <row r="82">
          <cell r="D82">
            <v>20.846720000000001</v>
          </cell>
          <cell r="E82">
            <v>27.34122</v>
          </cell>
          <cell r="F82">
            <v>26.070340000000002</v>
          </cell>
          <cell r="G82">
            <v>27.716009999999997</v>
          </cell>
          <cell r="H82">
            <v>24.085549999999998</v>
          </cell>
          <cell r="I82">
            <v>29.86196</v>
          </cell>
          <cell r="J82">
            <v>25.943570000000001</v>
          </cell>
          <cell r="K82">
            <v>23.256919999999997</v>
          </cell>
          <cell r="L82">
            <v>20.658189999999998</v>
          </cell>
          <cell r="M82">
            <v>18.573700000000002</v>
          </cell>
          <cell r="N82">
            <v>16.95607</v>
          </cell>
        </row>
        <row r="83">
          <cell r="D83">
            <v>20.846720000000001</v>
          </cell>
          <cell r="E83">
            <v>27.34122</v>
          </cell>
          <cell r="F83">
            <v>26.070340000000002</v>
          </cell>
          <cell r="G83">
            <v>27.716009999999997</v>
          </cell>
          <cell r="H83">
            <v>24.085549999999998</v>
          </cell>
          <cell r="I83">
            <v>29.747240000000001</v>
          </cell>
          <cell r="J83">
            <v>25.012220000000003</v>
          </cell>
          <cell r="K83">
            <v>21.512730000000001</v>
          </cell>
          <cell r="L83">
            <v>18.300660000000001</v>
          </cell>
          <cell r="M83">
            <v>15.525549999999999</v>
          </cell>
          <cell r="N83">
            <v>13.104430000000001</v>
          </cell>
        </row>
        <row r="84">
          <cell r="D84">
            <v>20.846720000000001</v>
          </cell>
          <cell r="E84">
            <v>27.34122</v>
          </cell>
          <cell r="F84">
            <v>26.070340000000002</v>
          </cell>
          <cell r="G84">
            <v>27.716009999999997</v>
          </cell>
          <cell r="H84">
            <v>24.085549999999998</v>
          </cell>
          <cell r="I84">
            <v>29.226869999999998</v>
          </cell>
          <cell r="J84">
            <v>22.946200000000001</v>
          </cell>
          <cell r="K84">
            <v>18.46555</v>
          </cell>
          <cell r="L84">
            <v>14.9024</v>
          </cell>
          <cell r="M84">
            <v>11.89659</v>
          </cell>
          <cell r="N84">
            <v>9.540280000000001</v>
          </cell>
        </row>
        <row r="85">
          <cell r="D85">
            <v>5.4666800000000002</v>
          </cell>
          <cell r="E85">
            <v>7.2506300000000001</v>
          </cell>
          <cell r="F85">
            <v>9.8751800000000003</v>
          </cell>
          <cell r="G85">
            <v>11.56976</v>
          </cell>
          <cell r="H85">
            <v>13.29354</v>
          </cell>
          <cell r="I85">
            <v>16.116859999999999</v>
          </cell>
          <cell r="J85">
            <v>19.36739</v>
          </cell>
          <cell r="K85">
            <v>22.596109999999999</v>
          </cell>
          <cell r="L85">
            <v>25.435220000000001</v>
          </cell>
          <cell r="M85">
            <v>27.207439999999998</v>
          </cell>
          <cell r="N85">
            <v>28.32489</v>
          </cell>
        </row>
        <row r="86">
          <cell r="D86">
            <v>5.4666800000000002</v>
          </cell>
          <cell r="E86">
            <v>7.2506300000000001</v>
          </cell>
          <cell r="F86">
            <v>9.8751800000000003</v>
          </cell>
          <cell r="G86">
            <v>11.56976</v>
          </cell>
          <cell r="H86">
            <v>13.29354</v>
          </cell>
          <cell r="I86">
            <v>16.11186</v>
          </cell>
          <cell r="J86">
            <v>19.055319999999998</v>
          </cell>
          <cell r="K86">
            <v>21.647110000000001</v>
          </cell>
          <cell r="L86">
            <v>23.935080000000003</v>
          </cell>
          <cell r="M86">
            <v>25.318069999999999</v>
          </cell>
          <cell r="N86">
            <v>26.134419999999999</v>
          </cell>
        </row>
        <row r="87">
          <cell r="D87">
            <v>5.4666800000000002</v>
          </cell>
          <cell r="E87">
            <v>7.2506300000000001</v>
          </cell>
          <cell r="F87">
            <v>9.8751800000000003</v>
          </cell>
          <cell r="G87">
            <v>11.56976</v>
          </cell>
          <cell r="H87">
            <v>13.29354</v>
          </cell>
          <cell r="I87">
            <v>16.160160000000001</v>
          </cell>
          <cell r="J87">
            <v>18.882960000000001</v>
          </cell>
          <cell r="K87">
            <v>20.99239</v>
          </cell>
          <cell r="L87">
            <v>23.164439999999999</v>
          </cell>
          <cell r="M87">
            <v>24.723890000000001</v>
          </cell>
          <cell r="N87">
            <v>25.638939999999998</v>
          </cell>
        </row>
        <row r="88">
          <cell r="D88">
            <v>0.85790999999999995</v>
          </cell>
          <cell r="E88">
            <v>1.13575</v>
          </cell>
          <cell r="F88">
            <v>0.64052999999999993</v>
          </cell>
          <cell r="G88">
            <v>0.89975000000000005</v>
          </cell>
          <cell r="H88">
            <v>1.3121500000000001</v>
          </cell>
          <cell r="I88">
            <v>2.5311699999999999</v>
          </cell>
          <cell r="J88">
            <v>3.7043699999999999</v>
          </cell>
          <cell r="K88">
            <v>3.8860900000000003</v>
          </cell>
          <cell r="L88">
            <v>3.84552</v>
          </cell>
          <cell r="M88">
            <v>3.8449400000000002</v>
          </cell>
          <cell r="N88">
            <v>3.8381399999999997</v>
          </cell>
        </row>
        <row r="89">
          <cell r="D89">
            <v>0.85790999999999995</v>
          </cell>
          <cell r="E89">
            <v>1.13575</v>
          </cell>
          <cell r="F89">
            <v>0.64052999999999993</v>
          </cell>
          <cell r="G89">
            <v>0.89975000000000005</v>
          </cell>
          <cell r="H89">
            <v>1.3121500000000001</v>
          </cell>
          <cell r="I89">
            <v>2.32315</v>
          </cell>
          <cell r="J89">
            <v>3.2151000000000001</v>
          </cell>
          <cell r="K89">
            <v>3.5108800000000002</v>
          </cell>
          <cell r="L89">
            <v>3.6400799999999998</v>
          </cell>
          <cell r="M89">
            <v>3.7874899999999996</v>
          </cell>
          <cell r="N89">
            <v>3.9162300000000001</v>
          </cell>
        </row>
        <row r="90">
          <cell r="D90">
            <v>0.85790999999999995</v>
          </cell>
          <cell r="E90">
            <v>1.13575</v>
          </cell>
          <cell r="F90">
            <v>0.64052999999999993</v>
          </cell>
          <cell r="G90">
            <v>0.89975000000000005</v>
          </cell>
          <cell r="H90">
            <v>1.3121500000000001</v>
          </cell>
          <cell r="I90">
            <v>2.1934999999999998</v>
          </cell>
          <cell r="J90">
            <v>3.1801599999999999</v>
          </cell>
          <cell r="K90">
            <v>3.64527</v>
          </cell>
          <cell r="L90">
            <v>3.7329699999999999</v>
          </cell>
          <cell r="M90">
            <v>3.7235300000000002</v>
          </cell>
          <cell r="N90">
            <v>3.7683499999999999</v>
          </cell>
        </row>
        <row r="91">
          <cell r="D91">
            <v>0.24021999999999999</v>
          </cell>
          <cell r="E91">
            <v>0.27426</v>
          </cell>
          <cell r="F91">
            <v>0.29132999999999998</v>
          </cell>
          <cell r="G91">
            <v>0.72828999999999999</v>
          </cell>
          <cell r="H91">
            <v>1.6207199999999999</v>
          </cell>
          <cell r="I91">
            <v>1.8431500000000001</v>
          </cell>
          <cell r="J91">
            <v>1.9680299999999999</v>
          </cell>
          <cell r="K91">
            <v>2.1012199999999996</v>
          </cell>
          <cell r="L91">
            <v>2.2822900000000002</v>
          </cell>
          <cell r="M91">
            <v>2.4343400000000002</v>
          </cell>
          <cell r="N91">
            <v>2.5806499999999999</v>
          </cell>
        </row>
        <row r="92">
          <cell r="D92">
            <v>0.24021999999999999</v>
          </cell>
          <cell r="E92">
            <v>0.27426</v>
          </cell>
          <cell r="F92">
            <v>0.29132999999999998</v>
          </cell>
          <cell r="G92">
            <v>0.72828999999999999</v>
          </cell>
          <cell r="H92">
            <v>1.6207199999999999</v>
          </cell>
          <cell r="I92">
            <v>1.85321</v>
          </cell>
          <cell r="J92">
            <v>1.99953</v>
          </cell>
          <cell r="K92">
            <v>2.1728299999999998</v>
          </cell>
          <cell r="L92">
            <v>2.4776799999999999</v>
          </cell>
          <cell r="M92">
            <v>2.7545999999999999</v>
          </cell>
          <cell r="N92">
            <v>2.99336</v>
          </cell>
        </row>
        <row r="93">
          <cell r="D93">
            <v>0.24021999999999999</v>
          </cell>
          <cell r="E93">
            <v>0.27426</v>
          </cell>
          <cell r="F93">
            <v>0.29132999999999998</v>
          </cell>
          <cell r="G93">
            <v>0.72828999999999999</v>
          </cell>
          <cell r="H93">
            <v>1.6207199999999999</v>
          </cell>
          <cell r="I93">
            <v>1.8616700000000002</v>
          </cell>
          <cell r="J93">
            <v>2.0113300000000001</v>
          </cell>
          <cell r="K93">
            <v>2.1818599999999999</v>
          </cell>
          <cell r="L93">
            <v>2.5632199999999998</v>
          </cell>
          <cell r="M93">
            <v>2.9550399999999999</v>
          </cell>
          <cell r="N93">
            <v>3.30857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1.451E-2</v>
          </cell>
          <cell r="J94">
            <v>4.99E-2</v>
          </cell>
          <cell r="K94">
            <v>6.0270000000000004E-2</v>
          </cell>
          <cell r="L94">
            <v>7.2340000000000002E-2</v>
          </cell>
          <cell r="M94">
            <v>8.3860000000000004E-2</v>
          </cell>
          <cell r="N94">
            <v>9.042E-2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1.4919999999999999E-2</v>
          </cell>
          <cell r="J95">
            <v>5.6770000000000001E-2</v>
          </cell>
          <cell r="K95">
            <v>8.2390000000000005E-2</v>
          </cell>
          <cell r="L95">
            <v>0.11286</v>
          </cell>
          <cell r="M95">
            <v>0.14391999999999999</v>
          </cell>
          <cell r="N95">
            <v>0.17149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1.5560000000000001E-2</v>
          </cell>
          <cell r="J96">
            <v>6.1840000000000006E-2</v>
          </cell>
          <cell r="K96">
            <v>9.3590000000000007E-2</v>
          </cell>
          <cell r="L96">
            <v>0.12697</v>
          </cell>
          <cell r="M96">
            <v>0.15947</v>
          </cell>
          <cell r="N96">
            <v>0.18809000000000001</v>
          </cell>
        </row>
        <row r="116">
          <cell r="D116">
            <v>2000</v>
          </cell>
          <cell r="E116">
            <v>2005</v>
          </cell>
          <cell r="F116">
            <v>2010</v>
          </cell>
          <cell r="G116">
            <v>2015</v>
          </cell>
          <cell r="H116">
            <v>2020</v>
          </cell>
          <cell r="I116">
            <v>2025</v>
          </cell>
          <cell r="J116">
            <v>2030</v>
          </cell>
          <cell r="K116">
            <v>2035</v>
          </cell>
          <cell r="L116">
            <v>2040</v>
          </cell>
          <cell r="M116">
            <v>2045</v>
          </cell>
          <cell r="N116">
            <v>2050</v>
          </cell>
        </row>
        <row r="117">
          <cell r="D117">
            <v>15.599320000000001</v>
          </cell>
          <cell r="E117">
            <v>23.380459999999999</v>
          </cell>
          <cell r="F117">
            <v>20.077819999999999</v>
          </cell>
          <cell r="G117">
            <v>21.23845</v>
          </cell>
          <cell r="H117">
            <v>30.89809</v>
          </cell>
          <cell r="I117">
            <v>39.098210000000002</v>
          </cell>
          <cell r="J117">
            <v>40.021430000000002</v>
          </cell>
          <cell r="K117">
            <v>42.074580000000005</v>
          </cell>
          <cell r="L117">
            <v>43.709050000000005</v>
          </cell>
          <cell r="M117">
            <v>43.863080000000004</v>
          </cell>
          <cell r="N117">
            <v>43.270480000000006</v>
          </cell>
        </row>
        <row r="118">
          <cell r="D118">
            <v>15.599320000000001</v>
          </cell>
          <cell r="E118">
            <v>23.380459999999999</v>
          </cell>
          <cell r="F118">
            <v>20.077819999999999</v>
          </cell>
          <cell r="G118">
            <v>21.23845</v>
          </cell>
          <cell r="H118">
            <v>30.89809</v>
          </cell>
          <cell r="I118">
            <v>38.918489999999998</v>
          </cell>
          <cell r="J118">
            <v>38.80039</v>
          </cell>
          <cell r="K118">
            <v>39.213099999999997</v>
          </cell>
          <cell r="L118">
            <v>39.584960000000002</v>
          </cell>
          <cell r="M118">
            <v>38.599220000000003</v>
          </cell>
          <cell r="N118">
            <v>36.72701</v>
          </cell>
        </row>
        <row r="119">
          <cell r="D119">
            <v>15.599320000000001</v>
          </cell>
          <cell r="E119">
            <v>23.380459999999999</v>
          </cell>
          <cell r="F119">
            <v>20.077819999999999</v>
          </cell>
          <cell r="G119">
            <v>21.23845</v>
          </cell>
          <cell r="H119">
            <v>30.89809</v>
          </cell>
          <cell r="I119">
            <v>38.706530000000001</v>
          </cell>
          <cell r="J119">
            <v>37.307000000000002</v>
          </cell>
          <cell r="K119">
            <v>36.08164</v>
          </cell>
          <cell r="L119">
            <v>35.636620000000001</v>
          </cell>
          <cell r="M119">
            <v>34.452440000000003</v>
          </cell>
          <cell r="N119">
            <v>33.000419999999998</v>
          </cell>
        </row>
        <row r="120">
          <cell r="D120">
            <v>4.7115299999999998</v>
          </cell>
          <cell r="E120">
            <v>5.91465</v>
          </cell>
          <cell r="F120">
            <v>8.6551299999999998</v>
          </cell>
          <cell r="G120">
            <v>9.0255799999999997</v>
          </cell>
          <cell r="H120">
            <v>9.04786</v>
          </cell>
          <cell r="I120">
            <v>10.66535</v>
          </cell>
          <cell r="J120">
            <v>12.60253</v>
          </cell>
          <cell r="K120">
            <v>14.39011</v>
          </cell>
          <cell r="L120">
            <v>15.765639999999999</v>
          </cell>
          <cell r="M120">
            <v>16.897849999999998</v>
          </cell>
          <cell r="N120">
            <v>17.816310000000001</v>
          </cell>
        </row>
        <row r="121">
          <cell r="D121">
            <v>4.7115299999999998</v>
          </cell>
          <cell r="E121">
            <v>5.91465</v>
          </cell>
          <cell r="F121">
            <v>8.6551299999999998</v>
          </cell>
          <cell r="G121">
            <v>9.0255799999999997</v>
          </cell>
          <cell r="H121">
            <v>9.04786</v>
          </cell>
          <cell r="I121">
            <v>10.599500000000001</v>
          </cell>
          <cell r="J121">
            <v>12.177850000000001</v>
          </cell>
          <cell r="K121">
            <v>13.47236</v>
          </cell>
          <cell r="L121">
            <v>14.39367</v>
          </cell>
          <cell r="M121">
            <v>15.065190000000001</v>
          </cell>
          <cell r="N121">
            <v>15.55067</v>
          </cell>
        </row>
        <row r="122">
          <cell r="D122">
            <v>4.7115299999999998</v>
          </cell>
          <cell r="E122">
            <v>5.91465</v>
          </cell>
          <cell r="F122">
            <v>8.6551299999999998</v>
          </cell>
          <cell r="G122">
            <v>9.0255799999999997</v>
          </cell>
          <cell r="H122">
            <v>9.04786</v>
          </cell>
          <cell r="I122">
            <v>10.515180000000001</v>
          </cell>
          <cell r="J122">
            <v>11.65423</v>
          </cell>
          <cell r="K122">
            <v>12.38608</v>
          </cell>
          <cell r="L122">
            <v>12.841209999999998</v>
          </cell>
          <cell r="M122">
            <v>13.14705</v>
          </cell>
          <cell r="N122">
            <v>13.4145</v>
          </cell>
        </row>
        <row r="123">
          <cell r="D123">
            <v>10.994339999999999</v>
          </cell>
          <cell r="E123">
            <v>13.99225</v>
          </cell>
          <cell r="F123">
            <v>15.26197</v>
          </cell>
          <cell r="G123">
            <v>20.67314</v>
          </cell>
          <cell r="H123">
            <v>17.433250000000001</v>
          </cell>
          <cell r="I123">
            <v>15.842600000000001</v>
          </cell>
          <cell r="J123">
            <v>14.887469999999999</v>
          </cell>
          <cell r="K123">
            <v>13.999270000000001</v>
          </cell>
          <cell r="L123">
            <v>13.185549999999999</v>
          </cell>
          <cell r="M123">
            <v>12.55118</v>
          </cell>
          <cell r="N123">
            <v>12.06161</v>
          </cell>
        </row>
        <row r="124">
          <cell r="D124">
            <v>10.994339999999999</v>
          </cell>
          <cell r="E124">
            <v>13.99225</v>
          </cell>
          <cell r="F124">
            <v>15.26197</v>
          </cell>
          <cell r="G124">
            <v>20.67314</v>
          </cell>
          <cell r="H124">
            <v>17.433250000000001</v>
          </cell>
          <cell r="I124">
            <v>15.710610000000001</v>
          </cell>
          <cell r="J124">
            <v>14.24315</v>
          </cell>
          <cell r="K124">
            <v>12.95369</v>
          </cell>
          <cell r="L124">
            <v>11.757160000000001</v>
          </cell>
          <cell r="M124">
            <v>10.71331</v>
          </cell>
          <cell r="N124">
            <v>9.8084699999999998</v>
          </cell>
        </row>
        <row r="125">
          <cell r="D125">
            <v>10.994339999999999</v>
          </cell>
          <cell r="E125">
            <v>13.99225</v>
          </cell>
          <cell r="F125">
            <v>15.26197</v>
          </cell>
          <cell r="G125">
            <v>20.67314</v>
          </cell>
          <cell r="H125">
            <v>17.433250000000001</v>
          </cell>
          <cell r="I125">
            <v>15.249649999999999</v>
          </cell>
          <cell r="J125">
            <v>12.9534</v>
          </cell>
          <cell r="K125">
            <v>11.39475</v>
          </cell>
          <cell r="L125">
            <v>10.13757</v>
          </cell>
          <cell r="M125">
            <v>9.0370000000000008</v>
          </cell>
          <cell r="N125">
            <v>8.1217100000000002</v>
          </cell>
        </row>
        <row r="146">
          <cell r="D146">
            <v>2000</v>
          </cell>
          <cell r="E146">
            <v>2005</v>
          </cell>
          <cell r="F146">
            <v>2010</v>
          </cell>
          <cell r="G146">
            <v>2015</v>
          </cell>
          <cell r="H146">
            <v>2020</v>
          </cell>
          <cell r="I146">
            <v>2025</v>
          </cell>
          <cell r="J146">
            <v>2030</v>
          </cell>
          <cell r="K146">
            <v>2035</v>
          </cell>
          <cell r="L146">
            <v>2040</v>
          </cell>
          <cell r="M146">
            <v>2045</v>
          </cell>
          <cell r="N146">
            <v>2050</v>
          </cell>
        </row>
        <row r="147">
          <cell r="C147" t="str">
            <v>EnerBase</v>
          </cell>
          <cell r="D147">
            <v>130.12</v>
          </cell>
          <cell r="E147">
            <v>146.65</v>
          </cell>
          <cell r="F147">
            <v>124.28</v>
          </cell>
          <cell r="G147">
            <v>111.6</v>
          </cell>
          <cell r="H147">
            <v>108.21</v>
          </cell>
          <cell r="I147">
            <v>88.52</v>
          </cell>
          <cell r="J147">
            <v>74.239999999999995</v>
          </cell>
          <cell r="K147">
            <v>64.42</v>
          </cell>
          <cell r="L147">
            <v>56.48</v>
          </cell>
          <cell r="M147">
            <v>49.15</v>
          </cell>
          <cell r="N147">
            <v>42.62</v>
          </cell>
        </row>
        <row r="148">
          <cell r="C148" t="str">
            <v>EnerBlue</v>
          </cell>
          <cell r="D148">
            <v>130.12</v>
          </cell>
          <cell r="E148">
            <v>146.65</v>
          </cell>
          <cell r="F148">
            <v>124.28</v>
          </cell>
          <cell r="G148">
            <v>111.6</v>
          </cell>
          <cell r="H148">
            <v>108.21</v>
          </cell>
          <cell r="I148">
            <v>88.15</v>
          </cell>
          <cell r="J148">
            <v>71.239999999999995</v>
          </cell>
          <cell r="K148">
            <v>58.02</v>
          </cell>
          <cell r="L148">
            <v>48.12</v>
          </cell>
          <cell r="M148">
            <v>39.24</v>
          </cell>
          <cell r="N148">
            <v>31.37</v>
          </cell>
        </row>
        <row r="149">
          <cell r="C149" t="str">
            <v>EnerGreen</v>
          </cell>
          <cell r="D149">
            <v>130.12</v>
          </cell>
          <cell r="E149">
            <v>146.65</v>
          </cell>
          <cell r="F149">
            <v>124.28</v>
          </cell>
          <cell r="G149">
            <v>111.6</v>
          </cell>
          <cell r="H149">
            <v>108.21</v>
          </cell>
          <cell r="I149">
            <v>87.36</v>
          </cell>
          <cell r="J149">
            <v>67.260000000000005</v>
          </cell>
          <cell r="K149">
            <v>51.75</v>
          </cell>
          <cell r="L149">
            <v>41.68</v>
          </cell>
          <cell r="M149">
            <v>33.99</v>
          </cell>
          <cell r="N149">
            <v>26.44</v>
          </cell>
        </row>
        <row r="170">
          <cell r="D170">
            <v>2000</v>
          </cell>
          <cell r="E170">
            <v>2005</v>
          </cell>
          <cell r="F170">
            <v>2010</v>
          </cell>
          <cell r="G170">
            <v>2015</v>
          </cell>
          <cell r="H170">
            <v>2020</v>
          </cell>
          <cell r="I170">
            <v>2025</v>
          </cell>
          <cell r="J170">
            <v>2030</v>
          </cell>
          <cell r="K170">
            <v>2035</v>
          </cell>
          <cell r="L170">
            <v>2040</v>
          </cell>
          <cell r="M170">
            <v>2045</v>
          </cell>
          <cell r="N170">
            <v>2050</v>
          </cell>
        </row>
        <row r="171">
          <cell r="C171" t="str">
            <v>EnerBase</v>
          </cell>
          <cell r="D171">
            <v>3.11</v>
          </cell>
          <cell r="E171">
            <v>2.5</v>
          </cell>
          <cell r="F171">
            <v>2.12</v>
          </cell>
          <cell r="G171">
            <v>3.48</v>
          </cell>
          <cell r="H171">
            <v>6.07</v>
          </cell>
          <cell r="I171">
            <v>10.25</v>
          </cell>
          <cell r="J171">
            <v>14.45</v>
          </cell>
          <cell r="K171">
            <v>16.14</v>
          </cell>
          <cell r="L171">
            <v>17.12</v>
          </cell>
          <cell r="M171">
            <v>17.920000000000002</v>
          </cell>
          <cell r="N171">
            <v>18.829999999999998</v>
          </cell>
        </row>
        <row r="172">
          <cell r="C172" t="str">
            <v>EnerBlue</v>
          </cell>
          <cell r="D172">
            <v>3.11</v>
          </cell>
          <cell r="E172">
            <v>2.5</v>
          </cell>
          <cell r="F172">
            <v>2.12</v>
          </cell>
          <cell r="G172">
            <v>3.48</v>
          </cell>
          <cell r="H172">
            <v>6.07</v>
          </cell>
          <cell r="I172">
            <v>10.050000000000001</v>
          </cell>
          <cell r="J172">
            <v>15.16</v>
          </cell>
          <cell r="K172">
            <v>19.89</v>
          </cell>
          <cell r="L172">
            <v>24.62</v>
          </cell>
          <cell r="M172">
            <v>31.36</v>
          </cell>
          <cell r="N172">
            <v>40.729999999999997</v>
          </cell>
        </row>
        <row r="173">
          <cell r="C173" t="str">
            <v>EnerGreen</v>
          </cell>
          <cell r="D173">
            <v>3.11</v>
          </cell>
          <cell r="E173">
            <v>2.5</v>
          </cell>
          <cell r="F173">
            <v>2.12</v>
          </cell>
          <cell r="G173">
            <v>3.48</v>
          </cell>
          <cell r="H173">
            <v>6.07</v>
          </cell>
          <cell r="I173">
            <v>9.9600000000000009</v>
          </cell>
          <cell r="J173">
            <v>18.09</v>
          </cell>
          <cell r="K173">
            <v>28.1</v>
          </cell>
          <cell r="L173">
            <v>39.979999999999997</v>
          </cell>
          <cell r="M173">
            <v>49.56</v>
          </cell>
          <cell r="N173">
            <v>64.16</v>
          </cell>
        </row>
        <row r="194">
          <cell r="D194">
            <v>2000</v>
          </cell>
          <cell r="E194">
            <v>2005</v>
          </cell>
          <cell r="F194">
            <v>2010</v>
          </cell>
          <cell r="G194">
            <v>2015</v>
          </cell>
          <cell r="H194">
            <v>2020</v>
          </cell>
          <cell r="I194">
            <v>2025</v>
          </cell>
          <cell r="J194">
            <v>2030</v>
          </cell>
          <cell r="K194">
            <v>2035</v>
          </cell>
          <cell r="L194">
            <v>2040</v>
          </cell>
          <cell r="M194">
            <v>2045</v>
          </cell>
          <cell r="N194">
            <v>2050</v>
          </cell>
        </row>
        <row r="195">
          <cell r="C195" t="str">
            <v>EnerBase</v>
          </cell>
          <cell r="D195">
            <v>5.27</v>
          </cell>
          <cell r="E195">
            <v>4.54</v>
          </cell>
          <cell r="F195">
            <v>3.3</v>
          </cell>
          <cell r="G195">
            <v>4.55</v>
          </cell>
          <cell r="H195">
            <v>7.94</v>
          </cell>
          <cell r="I195">
            <v>12.41</v>
          </cell>
          <cell r="J195">
            <v>18.690000000000001</v>
          </cell>
          <cell r="K195">
            <v>22.04</v>
          </cell>
          <cell r="L195">
            <v>24.2</v>
          </cell>
          <cell r="M195">
            <v>25.98</v>
          </cell>
          <cell r="N195">
            <v>27.72</v>
          </cell>
        </row>
        <row r="196">
          <cell r="C196" t="str">
            <v>EnerBlue</v>
          </cell>
          <cell r="D196">
            <v>5.27</v>
          </cell>
          <cell r="E196">
            <v>4.54</v>
          </cell>
          <cell r="F196">
            <v>3.3</v>
          </cell>
          <cell r="G196">
            <v>4.55</v>
          </cell>
          <cell r="H196">
            <v>7.94</v>
          </cell>
          <cell r="I196">
            <v>12.07</v>
          </cell>
          <cell r="J196">
            <v>19.48</v>
          </cell>
          <cell r="K196">
            <v>26.86</v>
          </cell>
          <cell r="L196">
            <v>33.799999999999997</v>
          </cell>
          <cell r="M196">
            <v>41.74</v>
          </cell>
          <cell r="N196">
            <v>51.53</v>
          </cell>
        </row>
        <row r="197">
          <cell r="C197" t="str">
            <v>EnerGreen</v>
          </cell>
          <cell r="D197">
            <v>5.27</v>
          </cell>
          <cell r="E197">
            <v>4.54</v>
          </cell>
          <cell r="F197">
            <v>3.3</v>
          </cell>
          <cell r="G197">
            <v>4.55</v>
          </cell>
          <cell r="H197">
            <v>7.94</v>
          </cell>
          <cell r="I197">
            <v>12.11</v>
          </cell>
          <cell r="J197">
            <v>22.82</v>
          </cell>
          <cell r="K197">
            <v>34.93</v>
          </cell>
          <cell r="L197">
            <v>46.7</v>
          </cell>
          <cell r="M197">
            <v>55.82</v>
          </cell>
          <cell r="N197">
            <v>68.38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Intro"/>
      <sheetName val="Demand"/>
      <sheetName val="Electricity"/>
      <sheetName val="Renewables"/>
      <sheetName val="Emissions"/>
      <sheetName val="Macro drivers"/>
      <sheetName val="Services"/>
    </sheetNames>
    <sheetDataSet>
      <sheetData sheetId="0">
        <row r="1">
          <cell r="D1" t="str">
            <v>date</v>
          </cell>
        </row>
        <row r="2">
          <cell r="A2" t="str">
            <v>Spain</v>
          </cell>
          <cell r="D2" t="str">
            <v>06-2025</v>
          </cell>
        </row>
        <row r="5">
          <cell r="B5" t="str">
            <v>Unit</v>
          </cell>
          <cell r="C5" t="str">
            <v>Scenario</v>
          </cell>
          <cell r="D5" t="str">
            <v>Unique Code</v>
          </cell>
          <cell r="E5">
            <v>2000</v>
          </cell>
          <cell r="F5">
            <v>2001</v>
          </cell>
          <cell r="G5">
            <v>2002</v>
          </cell>
          <cell r="H5">
            <v>2003</v>
          </cell>
          <cell r="I5">
            <v>2004</v>
          </cell>
          <cell r="J5">
            <v>2005</v>
          </cell>
          <cell r="K5">
            <v>2006</v>
          </cell>
          <cell r="L5">
            <v>2007</v>
          </cell>
          <cell r="M5">
            <v>2008</v>
          </cell>
          <cell r="N5">
            <v>2009</v>
          </cell>
          <cell r="O5">
            <v>2010</v>
          </cell>
          <cell r="P5">
            <v>2011</v>
          </cell>
          <cell r="Q5">
            <v>2012</v>
          </cell>
          <cell r="R5">
            <v>2013</v>
          </cell>
          <cell r="S5">
            <v>2014</v>
          </cell>
          <cell r="T5">
            <v>2015</v>
          </cell>
          <cell r="U5">
            <v>2016</v>
          </cell>
          <cell r="V5">
            <v>2017</v>
          </cell>
          <cell r="W5">
            <v>2018</v>
          </cell>
          <cell r="X5">
            <v>2019</v>
          </cell>
          <cell r="Y5">
            <v>2020</v>
          </cell>
          <cell r="Z5">
            <v>2021</v>
          </cell>
          <cell r="AA5">
            <v>2022</v>
          </cell>
          <cell r="AB5">
            <v>2023</v>
          </cell>
          <cell r="AC5">
            <v>2024</v>
          </cell>
          <cell r="AD5">
            <v>2025</v>
          </cell>
          <cell r="AE5">
            <v>2026</v>
          </cell>
          <cell r="AF5">
            <v>2027</v>
          </cell>
          <cell r="AG5">
            <v>2028</v>
          </cell>
          <cell r="AH5">
            <v>2029</v>
          </cell>
          <cell r="AI5">
            <v>2030</v>
          </cell>
          <cell r="AJ5">
            <v>2031</v>
          </cell>
          <cell r="AK5">
            <v>2032</v>
          </cell>
          <cell r="AL5">
            <v>2033</v>
          </cell>
          <cell r="AM5">
            <v>2034</v>
          </cell>
          <cell r="AN5">
            <v>2035</v>
          </cell>
          <cell r="AO5">
            <v>2036</v>
          </cell>
          <cell r="AP5">
            <v>2037</v>
          </cell>
          <cell r="AQ5">
            <v>2038</v>
          </cell>
          <cell r="AR5">
            <v>2039</v>
          </cell>
          <cell r="AS5">
            <v>2040</v>
          </cell>
          <cell r="AT5">
            <v>2041</v>
          </cell>
          <cell r="AU5">
            <v>2042</v>
          </cell>
          <cell r="AV5">
            <v>2043</v>
          </cell>
          <cell r="AW5">
            <v>2044</v>
          </cell>
          <cell r="AX5">
            <v>2045</v>
          </cell>
          <cell r="AY5">
            <v>2046</v>
          </cell>
          <cell r="AZ5">
            <v>2047</v>
          </cell>
          <cell r="BA5">
            <v>2048</v>
          </cell>
          <cell r="BB5">
            <v>2049</v>
          </cell>
          <cell r="BC5">
            <v>2050</v>
          </cell>
        </row>
        <row r="6">
          <cell r="A6" t="str">
            <v>PETOT WEO[ALLC]</v>
          </cell>
          <cell r="B6" t="str">
            <v>ktoe</v>
          </cell>
          <cell r="C6" t="str">
            <v>EnerBase</v>
          </cell>
          <cell r="D6" t="str">
            <v>PETOT WEO[ALLC]_ktepS3</v>
          </cell>
          <cell r="E6">
            <v>122771.21</v>
          </cell>
          <cell r="F6">
            <v>125205.15</v>
          </cell>
          <cell r="G6">
            <v>129133.27</v>
          </cell>
          <cell r="H6">
            <v>133496.07999999999</v>
          </cell>
          <cell r="I6">
            <v>139165.84</v>
          </cell>
          <cell r="J6">
            <v>142971.14000000001</v>
          </cell>
          <cell r="K6">
            <v>143090.42000000001</v>
          </cell>
          <cell r="L6">
            <v>145769.56</v>
          </cell>
          <cell r="M6">
            <v>141339.32999999999</v>
          </cell>
          <cell r="N6">
            <v>130898.52</v>
          </cell>
          <cell r="O6">
            <v>130930.95</v>
          </cell>
          <cell r="P6">
            <v>128428.85</v>
          </cell>
          <cell r="Q6">
            <v>127193.48</v>
          </cell>
          <cell r="R6">
            <v>118087.49</v>
          </cell>
          <cell r="S6">
            <v>115802.56</v>
          </cell>
          <cell r="T6">
            <v>119627.86</v>
          </cell>
          <cell r="U6">
            <v>119574.28</v>
          </cell>
          <cell r="V6">
            <v>126201.8</v>
          </cell>
          <cell r="W6">
            <v>125601.49</v>
          </cell>
          <cell r="X6">
            <v>122314.89</v>
          </cell>
          <cell r="Y6">
            <v>111074.83</v>
          </cell>
          <cell r="Z6">
            <v>118414.71</v>
          </cell>
          <cell r="AA6">
            <v>119673.08</v>
          </cell>
          <cell r="AB6">
            <v>114309.23</v>
          </cell>
          <cell r="AC6">
            <v>115707.36</v>
          </cell>
          <cell r="AD6">
            <v>115444.05</v>
          </cell>
          <cell r="AE6">
            <v>114348.34</v>
          </cell>
          <cell r="AF6">
            <v>113553.91</v>
          </cell>
          <cell r="AG6">
            <v>113034.84</v>
          </cell>
          <cell r="AH6">
            <v>112512.2</v>
          </cell>
          <cell r="AI6">
            <v>111210.22</v>
          </cell>
          <cell r="AJ6">
            <v>110004.08</v>
          </cell>
          <cell r="AK6">
            <v>109061.52</v>
          </cell>
          <cell r="AL6">
            <v>107964.05</v>
          </cell>
          <cell r="AM6">
            <v>106876.52</v>
          </cell>
          <cell r="AN6">
            <v>105866.07</v>
          </cell>
          <cell r="AO6">
            <v>104629.6</v>
          </cell>
          <cell r="AP6">
            <v>103517.28</v>
          </cell>
          <cell r="AQ6">
            <v>102429.65</v>
          </cell>
          <cell r="AR6">
            <v>101249.66</v>
          </cell>
          <cell r="AS6">
            <v>99922.08</v>
          </cell>
          <cell r="AT6">
            <v>98146.31</v>
          </cell>
          <cell r="AU6">
            <v>96111.48</v>
          </cell>
          <cell r="AV6">
            <v>93966.7</v>
          </cell>
          <cell r="AW6">
            <v>91827.46</v>
          </cell>
          <cell r="AX6">
            <v>89763.78</v>
          </cell>
          <cell r="AY6">
            <v>87786.76</v>
          </cell>
          <cell r="AZ6">
            <v>85790.55</v>
          </cell>
          <cell r="BA6">
            <v>83749</v>
          </cell>
          <cell r="BB6">
            <v>81725.5</v>
          </cell>
          <cell r="BC6">
            <v>79719.8</v>
          </cell>
        </row>
        <row r="7">
          <cell r="A7" t="str">
            <v>PETOT WEO[ALLC]</v>
          </cell>
          <cell r="B7" t="str">
            <v>ktoe</v>
          </cell>
          <cell r="C7" t="str">
            <v>EnerBlue</v>
          </cell>
          <cell r="D7" t="str">
            <v>PETOT WEO[ALLC]_ktepS1</v>
          </cell>
          <cell r="E7">
            <v>122771.21</v>
          </cell>
          <cell r="F7">
            <v>125205.15</v>
          </cell>
          <cell r="G7">
            <v>129133.27</v>
          </cell>
          <cell r="H7">
            <v>133496.07999999999</v>
          </cell>
          <cell r="I7">
            <v>139165.84</v>
          </cell>
          <cell r="J7">
            <v>142971.14000000001</v>
          </cell>
          <cell r="K7">
            <v>143090.42000000001</v>
          </cell>
          <cell r="L7">
            <v>145769.56</v>
          </cell>
          <cell r="M7">
            <v>141339.32999999999</v>
          </cell>
          <cell r="N7">
            <v>130898.52</v>
          </cell>
          <cell r="O7">
            <v>130930.95</v>
          </cell>
          <cell r="P7">
            <v>128428.85</v>
          </cell>
          <cell r="Q7">
            <v>127193.48</v>
          </cell>
          <cell r="R7">
            <v>118087.49</v>
          </cell>
          <cell r="S7">
            <v>115802.56</v>
          </cell>
          <cell r="T7">
            <v>119627.86</v>
          </cell>
          <cell r="U7">
            <v>119574.28</v>
          </cell>
          <cell r="V7">
            <v>126201.8</v>
          </cell>
          <cell r="W7">
            <v>125601.49</v>
          </cell>
          <cell r="X7">
            <v>122314.89</v>
          </cell>
          <cell r="Y7">
            <v>111074.83</v>
          </cell>
          <cell r="Z7">
            <v>118414.71</v>
          </cell>
          <cell r="AA7">
            <v>119673.08</v>
          </cell>
          <cell r="AB7">
            <v>114309.23</v>
          </cell>
          <cell r="AC7">
            <v>114682.85</v>
          </cell>
          <cell r="AD7">
            <v>112840.34</v>
          </cell>
          <cell r="AE7">
            <v>109947.66</v>
          </cell>
          <cell r="AF7">
            <v>107418.42</v>
          </cell>
          <cell r="AG7">
            <v>104807.9</v>
          </cell>
          <cell r="AH7">
            <v>102015.01</v>
          </cell>
          <cell r="AI7">
            <v>97992.81</v>
          </cell>
          <cell r="AJ7">
            <v>94357.38</v>
          </cell>
          <cell r="AK7">
            <v>90849.66</v>
          </cell>
          <cell r="AL7">
            <v>87182.080000000002</v>
          </cell>
          <cell r="AM7">
            <v>83671.570000000007</v>
          </cell>
          <cell r="AN7">
            <v>80291.789999999994</v>
          </cell>
          <cell r="AO7">
            <v>76807.8</v>
          </cell>
          <cell r="AP7">
            <v>73377.66</v>
          </cell>
          <cell r="AQ7">
            <v>70122.63</v>
          </cell>
          <cell r="AR7">
            <v>66853.19</v>
          </cell>
          <cell r="AS7">
            <v>64478.34</v>
          </cell>
          <cell r="AT7">
            <v>62134.92</v>
          </cell>
          <cell r="AU7">
            <v>58739.62</v>
          </cell>
          <cell r="AV7">
            <v>56491.31</v>
          </cell>
          <cell r="AW7">
            <v>54092.84</v>
          </cell>
          <cell r="AX7">
            <v>52599.49</v>
          </cell>
          <cell r="AY7">
            <v>50903</v>
          </cell>
          <cell r="AZ7">
            <v>49824.04</v>
          </cell>
          <cell r="BA7">
            <v>48597.2</v>
          </cell>
          <cell r="BB7">
            <v>47408.74</v>
          </cell>
          <cell r="BC7">
            <v>46326.51</v>
          </cell>
        </row>
        <row r="8">
          <cell r="A8" t="str">
            <v>PETOT WEO[ALLC]</v>
          </cell>
          <cell r="B8" t="str">
            <v>ktoe</v>
          </cell>
          <cell r="C8" t="str">
            <v>EnerGreen</v>
          </cell>
          <cell r="D8" t="str">
            <v>PETOT WEO[ALLC]_ktepS2</v>
          </cell>
          <cell r="E8">
            <v>122771.21</v>
          </cell>
          <cell r="F8">
            <v>125205.15</v>
          </cell>
          <cell r="G8">
            <v>129133.27</v>
          </cell>
          <cell r="H8">
            <v>133496.07999999999</v>
          </cell>
          <cell r="I8">
            <v>139165.84</v>
          </cell>
          <cell r="J8">
            <v>142971.14000000001</v>
          </cell>
          <cell r="K8">
            <v>143090.42000000001</v>
          </cell>
          <cell r="L8">
            <v>145769.56</v>
          </cell>
          <cell r="M8">
            <v>141339.32999999999</v>
          </cell>
          <cell r="N8">
            <v>130898.52</v>
          </cell>
          <cell r="O8">
            <v>130930.95</v>
          </cell>
          <cell r="P8">
            <v>128428.85</v>
          </cell>
          <cell r="Q8">
            <v>127193.48</v>
          </cell>
          <cell r="R8">
            <v>118087.49</v>
          </cell>
          <cell r="S8">
            <v>115802.56</v>
          </cell>
          <cell r="T8">
            <v>119627.86</v>
          </cell>
          <cell r="U8">
            <v>119574.28</v>
          </cell>
          <cell r="V8">
            <v>126201.8</v>
          </cell>
          <cell r="W8">
            <v>125601.49</v>
          </cell>
          <cell r="X8">
            <v>122314.89</v>
          </cell>
          <cell r="Y8">
            <v>111074.83</v>
          </cell>
          <cell r="Z8">
            <v>118414.71</v>
          </cell>
          <cell r="AA8">
            <v>119673.08</v>
          </cell>
          <cell r="AB8">
            <v>114309.23</v>
          </cell>
          <cell r="AC8">
            <v>114282.43</v>
          </cell>
          <cell r="AD8">
            <v>111933.3</v>
          </cell>
          <cell r="AE8">
            <v>108444.4</v>
          </cell>
          <cell r="AF8">
            <v>105584.68</v>
          </cell>
          <cell r="AG8">
            <v>102453.45</v>
          </cell>
          <cell r="AH8">
            <v>99228.15</v>
          </cell>
          <cell r="AI8">
            <v>94788.69</v>
          </cell>
          <cell r="AJ8">
            <v>90901.86</v>
          </cell>
          <cell r="AK8">
            <v>87163.5</v>
          </cell>
          <cell r="AL8">
            <v>83498.13</v>
          </cell>
          <cell r="AM8">
            <v>80153.77</v>
          </cell>
          <cell r="AN8">
            <v>77073.7</v>
          </cell>
          <cell r="AO8">
            <v>73776.490000000005</v>
          </cell>
          <cell r="AP8">
            <v>70648.350000000006</v>
          </cell>
          <cell r="AQ8">
            <v>67658.03</v>
          </cell>
          <cell r="AR8">
            <v>64463.72</v>
          </cell>
          <cell r="AS8">
            <v>61898.89</v>
          </cell>
          <cell r="AT8">
            <v>59239.25</v>
          </cell>
          <cell r="AU8">
            <v>56211.72</v>
          </cell>
          <cell r="AV8">
            <v>53848.95</v>
          </cell>
          <cell r="AW8">
            <v>52135.86</v>
          </cell>
          <cell r="AX8">
            <v>49592.43</v>
          </cell>
          <cell r="AY8">
            <v>47823.23</v>
          </cell>
          <cell r="AZ8">
            <v>45718.79</v>
          </cell>
          <cell r="BA8">
            <v>44123.74</v>
          </cell>
          <cell r="BB8">
            <v>42260.31</v>
          </cell>
          <cell r="BC8">
            <v>40746.71</v>
          </cell>
        </row>
        <row r="9">
          <cell r="A9" t="str">
            <v>FCTOTAL[ALLC]</v>
          </cell>
          <cell r="B9" t="str">
            <v>ktoe</v>
          </cell>
          <cell r="C9" t="str">
            <v>EnerBase</v>
          </cell>
          <cell r="D9" t="str">
            <v>FCTOTAL[ALLC]_ktepS3</v>
          </cell>
          <cell r="E9">
            <v>86213.04</v>
          </cell>
          <cell r="F9">
            <v>89841.66</v>
          </cell>
          <cell r="G9">
            <v>91212.83</v>
          </cell>
          <cell r="H9">
            <v>95777.82</v>
          </cell>
          <cell r="I9">
            <v>99149.21</v>
          </cell>
          <cell r="J9">
            <v>102407.97</v>
          </cell>
          <cell r="K9">
            <v>100038.19</v>
          </cell>
          <cell r="L9">
            <v>102754.83</v>
          </cell>
          <cell r="M9">
            <v>98984.2</v>
          </cell>
          <cell r="N9">
            <v>92017.44</v>
          </cell>
          <cell r="O9">
            <v>93450.6</v>
          </cell>
          <cell r="P9">
            <v>90046.97</v>
          </cell>
          <cell r="Q9">
            <v>85724.23</v>
          </cell>
          <cell r="R9">
            <v>82243.839999999997</v>
          </cell>
          <cell r="S9">
            <v>79921.399999999994</v>
          </cell>
          <cell r="T9">
            <v>80886.84</v>
          </cell>
          <cell r="U9">
            <v>82988.850000000006</v>
          </cell>
          <cell r="V9">
            <v>85072.02</v>
          </cell>
          <cell r="W9">
            <v>87114.25</v>
          </cell>
          <cell r="X9">
            <v>86876.55</v>
          </cell>
          <cell r="Y9">
            <v>77857.81</v>
          </cell>
          <cell r="Z9">
            <v>83880.33</v>
          </cell>
          <cell r="AA9">
            <v>82485.66</v>
          </cell>
          <cell r="AB9">
            <v>81449.929999999993</v>
          </cell>
          <cell r="AC9">
            <v>81934.880000000005</v>
          </cell>
          <cell r="AD9">
            <v>81724.22</v>
          </cell>
          <cell r="AE9">
            <v>80897.62</v>
          </cell>
          <cell r="AF9">
            <v>80380.179999999993</v>
          </cell>
          <cell r="AG9">
            <v>79977.52</v>
          </cell>
          <cell r="AH9">
            <v>79596.92</v>
          </cell>
          <cell r="AI9">
            <v>78646.320000000007</v>
          </cell>
          <cell r="AJ9">
            <v>77853.06</v>
          </cell>
          <cell r="AK9">
            <v>77198.28</v>
          </cell>
          <cell r="AL9">
            <v>76385.240000000005</v>
          </cell>
          <cell r="AM9">
            <v>75538.990000000005</v>
          </cell>
          <cell r="AN9">
            <v>74715.350000000006</v>
          </cell>
          <cell r="AO9">
            <v>73705.8</v>
          </cell>
          <cell r="AP9">
            <v>72724.45</v>
          </cell>
          <cell r="AQ9">
            <v>71750.2</v>
          </cell>
          <cell r="AR9">
            <v>70789.47</v>
          </cell>
          <cell r="AS9">
            <v>69810.59</v>
          </cell>
          <cell r="AT9">
            <v>68833.89</v>
          </cell>
          <cell r="AU9">
            <v>67867.63</v>
          </cell>
          <cell r="AV9">
            <v>66919.34</v>
          </cell>
          <cell r="AW9">
            <v>65997.02</v>
          </cell>
          <cell r="AX9">
            <v>65101.71</v>
          </cell>
          <cell r="AY9">
            <v>64316.17</v>
          </cell>
          <cell r="AZ9">
            <v>63551.14</v>
          </cell>
          <cell r="BA9">
            <v>62805.41</v>
          </cell>
          <cell r="BB9">
            <v>62079.19</v>
          </cell>
          <cell r="BC9">
            <v>61371.49</v>
          </cell>
        </row>
        <row r="10">
          <cell r="A10" t="str">
            <v>FCTOTAL[ALLC]</v>
          </cell>
          <cell r="B10" t="str">
            <v>ktoe</v>
          </cell>
          <cell r="C10" t="str">
            <v>EnerBlue</v>
          </cell>
          <cell r="D10" t="str">
            <v>FCTOTAL[ALLC]_ktepS1</v>
          </cell>
          <cell r="E10">
            <v>86213.04</v>
          </cell>
          <cell r="F10">
            <v>89841.66</v>
          </cell>
          <cell r="G10">
            <v>91212.83</v>
          </cell>
          <cell r="H10">
            <v>95777.82</v>
          </cell>
          <cell r="I10">
            <v>99149.21</v>
          </cell>
          <cell r="J10">
            <v>102407.97</v>
          </cell>
          <cell r="K10">
            <v>100038.19</v>
          </cell>
          <cell r="L10">
            <v>102754.83</v>
          </cell>
          <cell r="M10">
            <v>98984.2</v>
          </cell>
          <cell r="N10">
            <v>92017.44</v>
          </cell>
          <cell r="O10">
            <v>93450.6</v>
          </cell>
          <cell r="P10">
            <v>90046.97</v>
          </cell>
          <cell r="Q10">
            <v>85724.23</v>
          </cell>
          <cell r="R10">
            <v>82243.839999999997</v>
          </cell>
          <cell r="S10">
            <v>79921.399999999994</v>
          </cell>
          <cell r="T10">
            <v>80886.84</v>
          </cell>
          <cell r="U10">
            <v>82988.850000000006</v>
          </cell>
          <cell r="V10">
            <v>85072.02</v>
          </cell>
          <cell r="W10">
            <v>87114.25</v>
          </cell>
          <cell r="X10">
            <v>86876.55</v>
          </cell>
          <cell r="Y10">
            <v>77857.81</v>
          </cell>
          <cell r="Z10">
            <v>83880.33</v>
          </cell>
          <cell r="AA10">
            <v>82485.66</v>
          </cell>
          <cell r="AB10">
            <v>81449.929999999993</v>
          </cell>
          <cell r="AC10">
            <v>80750.77</v>
          </cell>
          <cell r="AD10">
            <v>79109.119999999995</v>
          </cell>
          <cell r="AE10">
            <v>76719.570000000007</v>
          </cell>
          <cell r="AF10">
            <v>74639.789999999994</v>
          </cell>
          <cell r="AG10">
            <v>72480.73</v>
          </cell>
          <cell r="AH10">
            <v>70328.95</v>
          </cell>
          <cell r="AI10">
            <v>67662.320000000007</v>
          </cell>
          <cell r="AJ10">
            <v>65387.18</v>
          </cell>
          <cell r="AK10">
            <v>63030.53</v>
          </cell>
          <cell r="AL10">
            <v>60516.79</v>
          </cell>
          <cell r="AM10">
            <v>58006.12</v>
          </cell>
          <cell r="AN10">
            <v>55515.82</v>
          </cell>
          <cell r="AO10">
            <v>52980.46</v>
          </cell>
          <cell r="AP10">
            <v>50554.67</v>
          </cell>
          <cell r="AQ10">
            <v>48252.39</v>
          </cell>
          <cell r="AR10">
            <v>46132.68</v>
          </cell>
          <cell r="AS10">
            <v>44122.14</v>
          </cell>
          <cell r="AT10">
            <v>42326.21</v>
          </cell>
          <cell r="AU10">
            <v>40727.43</v>
          </cell>
          <cell r="AV10">
            <v>39204.19</v>
          </cell>
          <cell r="AW10">
            <v>38004.47</v>
          </cell>
          <cell r="AX10">
            <v>36742.44</v>
          </cell>
          <cell r="AY10">
            <v>35812.86</v>
          </cell>
          <cell r="AZ10">
            <v>34791.94</v>
          </cell>
          <cell r="BA10">
            <v>34026.32</v>
          </cell>
          <cell r="BB10">
            <v>33156.57</v>
          </cell>
          <cell r="BC10">
            <v>32533.15</v>
          </cell>
        </row>
        <row r="11">
          <cell r="A11" t="str">
            <v>FCTOTAL[ALLC]</v>
          </cell>
          <cell r="B11" t="str">
            <v>ktoe</v>
          </cell>
          <cell r="C11" t="str">
            <v>EnerGreen</v>
          </cell>
          <cell r="D11" t="str">
            <v>FCTOTAL[ALLC]_ktepS2</v>
          </cell>
          <cell r="E11">
            <v>86213.04</v>
          </cell>
          <cell r="F11">
            <v>89841.66</v>
          </cell>
          <cell r="G11">
            <v>91212.83</v>
          </cell>
          <cell r="H11">
            <v>95777.82</v>
          </cell>
          <cell r="I11">
            <v>99149.21</v>
          </cell>
          <cell r="J11">
            <v>102407.97</v>
          </cell>
          <cell r="K11">
            <v>100038.19</v>
          </cell>
          <cell r="L11">
            <v>102754.83</v>
          </cell>
          <cell r="M11">
            <v>98984.2</v>
          </cell>
          <cell r="N11">
            <v>92017.44</v>
          </cell>
          <cell r="O11">
            <v>93450.6</v>
          </cell>
          <cell r="P11">
            <v>90046.97</v>
          </cell>
          <cell r="Q11">
            <v>85724.23</v>
          </cell>
          <cell r="R11">
            <v>82243.839999999997</v>
          </cell>
          <cell r="S11">
            <v>79921.399999999994</v>
          </cell>
          <cell r="T11">
            <v>80886.84</v>
          </cell>
          <cell r="U11">
            <v>82988.850000000006</v>
          </cell>
          <cell r="V11">
            <v>85072.02</v>
          </cell>
          <cell r="W11">
            <v>87114.25</v>
          </cell>
          <cell r="X11">
            <v>86876.55</v>
          </cell>
          <cell r="Y11">
            <v>77857.81</v>
          </cell>
          <cell r="Z11">
            <v>83880.33</v>
          </cell>
          <cell r="AA11">
            <v>82485.66</v>
          </cell>
          <cell r="AB11">
            <v>81449.929999999993</v>
          </cell>
          <cell r="AC11">
            <v>80483.14</v>
          </cell>
          <cell r="AD11">
            <v>78390.789999999994</v>
          </cell>
          <cell r="AE11">
            <v>75530.53</v>
          </cell>
          <cell r="AF11">
            <v>73126.570000000007</v>
          </cell>
          <cell r="AG11">
            <v>70530.880000000005</v>
          </cell>
          <cell r="AH11">
            <v>68155.98</v>
          </cell>
          <cell r="AI11">
            <v>65269.760000000002</v>
          </cell>
          <cell r="AJ11">
            <v>62876.73</v>
          </cell>
          <cell r="AK11">
            <v>60428.82</v>
          </cell>
          <cell r="AL11">
            <v>57888.800000000003</v>
          </cell>
          <cell r="AM11">
            <v>55384</v>
          </cell>
          <cell r="AN11">
            <v>52920.54</v>
          </cell>
          <cell r="AO11">
            <v>50406.05</v>
          </cell>
          <cell r="AP11">
            <v>48010.77</v>
          </cell>
          <cell r="AQ11">
            <v>45753.34</v>
          </cell>
          <cell r="AR11">
            <v>43624.85</v>
          </cell>
          <cell r="AS11">
            <v>41666.11</v>
          </cell>
          <cell r="AT11">
            <v>39852.089999999997</v>
          </cell>
          <cell r="AU11">
            <v>38257.21</v>
          </cell>
          <cell r="AV11">
            <v>36739.81</v>
          </cell>
          <cell r="AW11">
            <v>35475.26</v>
          </cell>
          <cell r="AX11">
            <v>34214.15</v>
          </cell>
          <cell r="AY11">
            <v>33209.730000000003</v>
          </cell>
          <cell r="AZ11">
            <v>32215.55</v>
          </cell>
          <cell r="BA11">
            <v>31306.83</v>
          </cell>
          <cell r="BB11">
            <v>30445.59</v>
          </cell>
          <cell r="BC11">
            <v>29653.19</v>
          </cell>
        </row>
        <row r="12">
          <cell r="A12" t="str">
            <v>FCFUEL[ALLC,COAL]</v>
          </cell>
          <cell r="B12" t="str">
            <v>ktoe</v>
          </cell>
          <cell r="C12" t="str">
            <v>EnerBase</v>
          </cell>
          <cell r="D12" t="str">
            <v>FCFUEL[ALLC,COAL]_ktepS3</v>
          </cell>
          <cell r="E12">
            <v>1788.24</v>
          </cell>
          <cell r="F12">
            <v>1838.49</v>
          </cell>
          <cell r="G12">
            <v>1860.79</v>
          </cell>
          <cell r="H12">
            <v>1562.16</v>
          </cell>
          <cell r="I12">
            <v>1572.26</v>
          </cell>
          <cell r="J12">
            <v>1630.89</v>
          </cell>
          <cell r="K12">
            <v>1669.36</v>
          </cell>
          <cell r="L12">
            <v>1959.36</v>
          </cell>
          <cell r="M12">
            <v>1814.68</v>
          </cell>
          <cell r="N12">
            <v>1380.46</v>
          </cell>
          <cell r="O12">
            <v>1533.8</v>
          </cell>
          <cell r="P12">
            <v>1871.81</v>
          </cell>
          <cell r="Q12">
            <v>1432.85</v>
          </cell>
          <cell r="R12">
            <v>1799.75</v>
          </cell>
          <cell r="S12">
            <v>1543.97</v>
          </cell>
          <cell r="T12">
            <v>1552.74</v>
          </cell>
          <cell r="U12">
            <v>1439.06</v>
          </cell>
          <cell r="V12">
            <v>1704.38</v>
          </cell>
          <cell r="W12">
            <v>1549.85</v>
          </cell>
          <cell r="X12">
            <v>1376.03</v>
          </cell>
          <cell r="Y12">
            <v>1163.3499999999999</v>
          </cell>
          <cell r="Z12">
            <v>1442.34</v>
          </cell>
          <cell r="AA12">
            <v>1411.74</v>
          </cell>
          <cell r="AB12">
            <v>1316.72</v>
          </cell>
          <cell r="AC12">
            <v>1264.29</v>
          </cell>
          <cell r="AD12">
            <v>1182.19</v>
          </cell>
          <cell r="AE12">
            <v>1112.32</v>
          </cell>
          <cell r="AF12">
            <v>1044.6500000000001</v>
          </cell>
          <cell r="AG12">
            <v>987.86</v>
          </cell>
          <cell r="AH12">
            <v>933.98</v>
          </cell>
          <cell r="AI12">
            <v>883.78</v>
          </cell>
          <cell r="AJ12">
            <v>841.44</v>
          </cell>
          <cell r="AK12">
            <v>808.75</v>
          </cell>
          <cell r="AL12">
            <v>782.15</v>
          </cell>
          <cell r="AM12">
            <v>761.68</v>
          </cell>
          <cell r="AN12">
            <v>742</v>
          </cell>
          <cell r="AO12">
            <v>723.43</v>
          </cell>
          <cell r="AP12">
            <v>705.74</v>
          </cell>
          <cell r="AQ12">
            <v>688.88</v>
          </cell>
          <cell r="AR12">
            <v>672.89</v>
          </cell>
          <cell r="AS12">
            <v>656.37</v>
          </cell>
          <cell r="AT12">
            <v>640.80999999999995</v>
          </cell>
          <cell r="AU12">
            <v>626.11</v>
          </cell>
          <cell r="AV12">
            <v>612.15</v>
          </cell>
          <cell r="AW12">
            <v>598.88</v>
          </cell>
          <cell r="AX12">
            <v>586.25</v>
          </cell>
          <cell r="AY12">
            <v>573.87</v>
          </cell>
          <cell r="AZ12">
            <v>562.03</v>
          </cell>
          <cell r="BA12">
            <v>550.58000000000004</v>
          </cell>
          <cell r="BB12">
            <v>539.5</v>
          </cell>
          <cell r="BC12">
            <v>528.77</v>
          </cell>
        </row>
        <row r="13">
          <cell r="A13" t="str">
            <v>FCFUEL[ALLC,COAL]</v>
          </cell>
          <cell r="B13" t="str">
            <v>ktoe</v>
          </cell>
          <cell r="C13" t="str">
            <v>EnerBlue</v>
          </cell>
          <cell r="D13" t="str">
            <v>FCFUEL[ALLC,COAL]_ktepS1</v>
          </cell>
          <cell r="E13">
            <v>1788.24</v>
          </cell>
          <cell r="F13">
            <v>1838.49</v>
          </cell>
          <cell r="G13">
            <v>1860.79</v>
          </cell>
          <cell r="H13">
            <v>1562.16</v>
          </cell>
          <cell r="I13">
            <v>1572.26</v>
          </cell>
          <cell r="J13">
            <v>1630.89</v>
          </cell>
          <cell r="K13">
            <v>1669.36</v>
          </cell>
          <cell r="L13">
            <v>1959.36</v>
          </cell>
          <cell r="M13">
            <v>1814.68</v>
          </cell>
          <cell r="N13">
            <v>1380.46</v>
          </cell>
          <cell r="O13">
            <v>1533.8</v>
          </cell>
          <cell r="P13">
            <v>1871.81</v>
          </cell>
          <cell r="Q13">
            <v>1432.85</v>
          </cell>
          <cell r="R13">
            <v>1799.75</v>
          </cell>
          <cell r="S13">
            <v>1543.97</v>
          </cell>
          <cell r="T13">
            <v>1552.74</v>
          </cell>
          <cell r="U13">
            <v>1439.06</v>
          </cell>
          <cell r="V13">
            <v>1704.38</v>
          </cell>
          <cell r="W13">
            <v>1549.85</v>
          </cell>
          <cell r="X13">
            <v>1376.03</v>
          </cell>
          <cell r="Y13">
            <v>1163.3499999999999</v>
          </cell>
          <cell r="Z13">
            <v>1442.34</v>
          </cell>
          <cell r="AA13">
            <v>1411.74</v>
          </cell>
          <cell r="AB13">
            <v>1316.72</v>
          </cell>
          <cell r="AC13">
            <v>1332.98</v>
          </cell>
          <cell r="AD13">
            <v>1256.49</v>
          </cell>
          <cell r="AE13">
            <v>1183.52</v>
          </cell>
          <cell r="AF13">
            <v>1117.6500000000001</v>
          </cell>
          <cell r="AG13">
            <v>1032.98</v>
          </cell>
          <cell r="AH13">
            <v>942.7</v>
          </cell>
          <cell r="AI13">
            <v>846.44</v>
          </cell>
          <cell r="AJ13">
            <v>755.69</v>
          </cell>
          <cell r="AK13">
            <v>670.6</v>
          </cell>
          <cell r="AL13">
            <v>594.72</v>
          </cell>
          <cell r="AM13">
            <v>528.80999999999995</v>
          </cell>
          <cell r="AN13">
            <v>465.13</v>
          </cell>
          <cell r="AO13">
            <v>413.3</v>
          </cell>
          <cell r="AP13">
            <v>366.77</v>
          </cell>
          <cell r="AQ13">
            <v>325.22000000000003</v>
          </cell>
          <cell r="AR13">
            <v>288.39</v>
          </cell>
          <cell r="AS13">
            <v>256.02</v>
          </cell>
          <cell r="AT13">
            <v>227.75</v>
          </cell>
          <cell r="AU13">
            <v>203.45</v>
          </cell>
          <cell r="AV13">
            <v>182.39</v>
          </cell>
          <cell r="AW13">
            <v>164.06</v>
          </cell>
          <cell r="AX13">
            <v>148.08000000000001</v>
          </cell>
          <cell r="AY13">
            <v>134.05000000000001</v>
          </cell>
          <cell r="AZ13">
            <v>121.72</v>
          </cell>
          <cell r="BA13">
            <v>110.84</v>
          </cell>
          <cell r="BB13">
            <v>101.22</v>
          </cell>
          <cell r="BC13">
            <v>92.71</v>
          </cell>
        </row>
        <row r="14">
          <cell r="A14" t="str">
            <v>FCFUEL[ALLC,COAL]</v>
          </cell>
          <cell r="B14" t="str">
            <v>ktoe</v>
          </cell>
          <cell r="C14" t="str">
            <v>EnerGreen</v>
          </cell>
          <cell r="D14" t="str">
            <v>FCFUEL[ALLC,COAL]_ktepS2</v>
          </cell>
          <cell r="E14">
            <v>1788.24</v>
          </cell>
          <cell r="F14">
            <v>1838.49</v>
          </cell>
          <cell r="G14">
            <v>1860.79</v>
          </cell>
          <cell r="H14">
            <v>1562.16</v>
          </cell>
          <cell r="I14">
            <v>1572.26</v>
          </cell>
          <cell r="J14">
            <v>1630.89</v>
          </cell>
          <cell r="K14">
            <v>1669.36</v>
          </cell>
          <cell r="L14">
            <v>1959.36</v>
          </cell>
          <cell r="M14">
            <v>1814.68</v>
          </cell>
          <cell r="N14">
            <v>1380.46</v>
          </cell>
          <cell r="O14">
            <v>1533.8</v>
          </cell>
          <cell r="P14">
            <v>1871.81</v>
          </cell>
          <cell r="Q14">
            <v>1432.85</v>
          </cell>
          <cell r="R14">
            <v>1799.75</v>
          </cell>
          <cell r="S14">
            <v>1543.97</v>
          </cell>
          <cell r="T14">
            <v>1552.74</v>
          </cell>
          <cell r="U14">
            <v>1439.06</v>
          </cell>
          <cell r="V14">
            <v>1704.38</v>
          </cell>
          <cell r="W14">
            <v>1549.85</v>
          </cell>
          <cell r="X14">
            <v>1376.03</v>
          </cell>
          <cell r="Y14">
            <v>1163.3499999999999</v>
          </cell>
          <cell r="Z14">
            <v>1442.34</v>
          </cell>
          <cell r="AA14">
            <v>1411.74</v>
          </cell>
          <cell r="AB14">
            <v>1316.72</v>
          </cell>
          <cell r="AC14">
            <v>1308.48</v>
          </cell>
          <cell r="AD14">
            <v>1183.02</v>
          </cell>
          <cell r="AE14">
            <v>1066.5999999999999</v>
          </cell>
          <cell r="AF14">
            <v>964.95</v>
          </cell>
          <cell r="AG14">
            <v>848.25</v>
          </cell>
          <cell r="AH14">
            <v>759.14</v>
          </cell>
          <cell r="AI14">
            <v>669.43</v>
          </cell>
          <cell r="AJ14">
            <v>589.16</v>
          </cell>
          <cell r="AK14">
            <v>517.91</v>
          </cell>
          <cell r="AL14">
            <v>457.87</v>
          </cell>
          <cell r="AM14">
            <v>409.1</v>
          </cell>
          <cell r="AN14">
            <v>363.05</v>
          </cell>
          <cell r="AO14">
            <v>321.25</v>
          </cell>
          <cell r="AP14">
            <v>284.05</v>
          </cell>
          <cell r="AQ14">
            <v>251.13</v>
          </cell>
          <cell r="AR14">
            <v>222.23</v>
          </cell>
          <cell r="AS14">
            <v>197.04</v>
          </cell>
          <cell r="AT14">
            <v>175.22</v>
          </cell>
          <cell r="AU14">
            <v>156.53</v>
          </cell>
          <cell r="AV14">
            <v>140.38999999999999</v>
          </cell>
          <cell r="AW14">
            <v>126.37</v>
          </cell>
          <cell r="AX14">
            <v>114.15</v>
          </cell>
          <cell r="AY14">
            <v>103.36</v>
          </cell>
          <cell r="AZ14">
            <v>93.83</v>
          </cell>
          <cell r="BA14">
            <v>85.38</v>
          </cell>
          <cell r="BB14">
            <v>77.86</v>
          </cell>
          <cell r="BC14">
            <v>71.14</v>
          </cell>
        </row>
        <row r="15">
          <cell r="A15" t="str">
            <v>FCFUEL[ALLC,GAS]</v>
          </cell>
          <cell r="B15" t="str">
            <v>ktoe</v>
          </cell>
          <cell r="C15" t="str">
            <v>EnerBase</v>
          </cell>
          <cell r="D15" t="str">
            <v>FCFUEL[ALLC,GAS]_ktepS3</v>
          </cell>
          <cell r="E15">
            <v>11887.48</v>
          </cell>
          <cell r="F15">
            <v>12768.07</v>
          </cell>
          <cell r="G15">
            <v>13472.73</v>
          </cell>
          <cell r="H15">
            <v>14953.02</v>
          </cell>
          <cell r="I15">
            <v>15956.52</v>
          </cell>
          <cell r="J15">
            <v>17552.41</v>
          </cell>
          <cell r="K15">
            <v>15291.98</v>
          </cell>
          <cell r="L15">
            <v>15944.99</v>
          </cell>
          <cell r="M15">
            <v>14838.43</v>
          </cell>
          <cell r="N15">
            <v>13094.06</v>
          </cell>
          <cell r="O15">
            <v>14542.52</v>
          </cell>
          <cell r="P15">
            <v>14185.06</v>
          </cell>
          <cell r="Q15">
            <v>14681.82</v>
          </cell>
          <cell r="R15">
            <v>14909.01</v>
          </cell>
          <cell r="S15">
            <v>14461.08</v>
          </cell>
          <cell r="T15">
            <v>13064.64</v>
          </cell>
          <cell r="U15">
            <v>13526.87</v>
          </cell>
          <cell r="V15">
            <v>13712.14</v>
          </cell>
          <cell r="W15">
            <v>14491.01</v>
          </cell>
          <cell r="X15">
            <v>14616.05</v>
          </cell>
          <cell r="Y15">
            <v>13939.73</v>
          </cell>
          <cell r="Z15">
            <v>15028.83</v>
          </cell>
          <cell r="AA15">
            <v>12571.28</v>
          </cell>
          <cell r="AB15">
            <v>13240.02</v>
          </cell>
          <cell r="AC15">
            <v>13061.55</v>
          </cell>
          <cell r="AD15">
            <v>13125.55</v>
          </cell>
          <cell r="AE15">
            <v>12756.64</v>
          </cell>
          <cell r="AF15">
            <v>12397.18</v>
          </cell>
          <cell r="AG15">
            <v>11995.86</v>
          </cell>
          <cell r="AH15">
            <v>11697.9</v>
          </cell>
          <cell r="AI15">
            <v>11427.93</v>
          </cell>
          <cell r="AJ15">
            <v>11271.5</v>
          </cell>
          <cell r="AK15">
            <v>11224.01</v>
          </cell>
          <cell r="AL15">
            <v>11116.17</v>
          </cell>
          <cell r="AM15">
            <v>11014.71</v>
          </cell>
          <cell r="AN15">
            <v>10944.44</v>
          </cell>
          <cell r="AO15">
            <v>10872.6</v>
          </cell>
          <cell r="AP15">
            <v>10820.98</v>
          </cell>
          <cell r="AQ15">
            <v>10770.2</v>
          </cell>
          <cell r="AR15">
            <v>10718.78</v>
          </cell>
          <cell r="AS15">
            <v>10661.11</v>
          </cell>
          <cell r="AT15">
            <v>10598.08</v>
          </cell>
          <cell r="AU15">
            <v>10528.96</v>
          </cell>
          <cell r="AV15">
            <v>10454.5</v>
          </cell>
          <cell r="AW15">
            <v>10376.4</v>
          </cell>
          <cell r="AX15">
            <v>10295.31</v>
          </cell>
          <cell r="AY15">
            <v>10221.780000000001</v>
          </cell>
          <cell r="AZ15">
            <v>10145.34</v>
          </cell>
          <cell r="BA15">
            <v>10065.74</v>
          </cell>
          <cell r="BB15">
            <v>9983.43</v>
          </cell>
          <cell r="BC15">
            <v>9898.91</v>
          </cell>
        </row>
        <row r="16">
          <cell r="A16" t="str">
            <v>FCFUEL[ALLC,GAS]</v>
          </cell>
          <cell r="B16" t="str">
            <v>ktoe</v>
          </cell>
          <cell r="C16" t="str">
            <v>EnerBlue</v>
          </cell>
          <cell r="D16" t="str">
            <v>FCFUEL[ALLC,GAS]_ktepS1</v>
          </cell>
          <cell r="E16">
            <v>11887.48</v>
          </cell>
          <cell r="F16">
            <v>12768.07</v>
          </cell>
          <cell r="G16">
            <v>13472.73</v>
          </cell>
          <cell r="H16">
            <v>14953.02</v>
          </cell>
          <cell r="I16">
            <v>15956.52</v>
          </cell>
          <cell r="J16">
            <v>17552.41</v>
          </cell>
          <cell r="K16">
            <v>15291.98</v>
          </cell>
          <cell r="L16">
            <v>15944.99</v>
          </cell>
          <cell r="M16">
            <v>14838.43</v>
          </cell>
          <cell r="N16">
            <v>13094.06</v>
          </cell>
          <cell r="O16">
            <v>14542.52</v>
          </cell>
          <cell r="P16">
            <v>14185.06</v>
          </cell>
          <cell r="Q16">
            <v>14681.82</v>
          </cell>
          <cell r="R16">
            <v>14909.01</v>
          </cell>
          <cell r="S16">
            <v>14461.08</v>
          </cell>
          <cell r="T16">
            <v>13064.64</v>
          </cell>
          <cell r="U16">
            <v>13526.87</v>
          </cell>
          <cell r="V16">
            <v>13712.14</v>
          </cell>
          <cell r="W16">
            <v>14491.01</v>
          </cell>
          <cell r="X16">
            <v>14616.05</v>
          </cell>
          <cell r="Y16">
            <v>13939.73</v>
          </cell>
          <cell r="Z16">
            <v>15028.83</v>
          </cell>
          <cell r="AA16">
            <v>12571.28</v>
          </cell>
          <cell r="AB16">
            <v>13240.02</v>
          </cell>
          <cell r="AC16">
            <v>12778.99</v>
          </cell>
          <cell r="AD16">
            <v>12393.65</v>
          </cell>
          <cell r="AE16">
            <v>11637.95</v>
          </cell>
          <cell r="AF16">
            <v>10939.98</v>
          </cell>
          <cell r="AG16">
            <v>10215.11</v>
          </cell>
          <cell r="AH16">
            <v>9588.73</v>
          </cell>
          <cell r="AI16">
            <v>8986.24</v>
          </cell>
          <cell r="AJ16">
            <v>8472.27</v>
          </cell>
          <cell r="AK16">
            <v>8009.4</v>
          </cell>
          <cell r="AL16">
            <v>7491.39</v>
          </cell>
          <cell r="AM16">
            <v>6969.38</v>
          </cell>
          <cell r="AN16">
            <v>6444.08</v>
          </cell>
          <cell r="AO16">
            <v>5932.27</v>
          </cell>
          <cell r="AP16">
            <v>5469.48</v>
          </cell>
          <cell r="AQ16">
            <v>5047.6499999999996</v>
          </cell>
          <cell r="AR16">
            <v>4666.58</v>
          </cell>
          <cell r="AS16">
            <v>4322.13</v>
          </cell>
          <cell r="AT16">
            <v>4033.85</v>
          </cell>
          <cell r="AU16">
            <v>3763.15</v>
          </cell>
          <cell r="AV16">
            <v>3516.47</v>
          </cell>
          <cell r="AW16">
            <v>3307.45</v>
          </cell>
          <cell r="AX16">
            <v>3108.79</v>
          </cell>
          <cell r="AY16">
            <v>2938.05</v>
          </cell>
          <cell r="AZ16">
            <v>2765.4</v>
          </cell>
          <cell r="BA16">
            <v>2609.17</v>
          </cell>
          <cell r="BB16">
            <v>2452.7399999999998</v>
          </cell>
          <cell r="BC16">
            <v>2310.83</v>
          </cell>
        </row>
        <row r="17">
          <cell r="A17" t="str">
            <v>FCFUEL[ALLC,GAS]</v>
          </cell>
          <cell r="B17" t="str">
            <v>ktoe</v>
          </cell>
          <cell r="C17" t="str">
            <v>EnerGreen</v>
          </cell>
          <cell r="D17" t="str">
            <v>FCFUEL[ALLC,GAS]_ktepS2</v>
          </cell>
          <cell r="E17">
            <v>11887.48</v>
          </cell>
          <cell r="F17">
            <v>12768.07</v>
          </cell>
          <cell r="G17">
            <v>13472.73</v>
          </cell>
          <cell r="H17">
            <v>14953.02</v>
          </cell>
          <cell r="I17">
            <v>15956.52</v>
          </cell>
          <cell r="J17">
            <v>17552.41</v>
          </cell>
          <cell r="K17">
            <v>15291.98</v>
          </cell>
          <cell r="L17">
            <v>15944.99</v>
          </cell>
          <cell r="M17">
            <v>14838.43</v>
          </cell>
          <cell r="N17">
            <v>13094.06</v>
          </cell>
          <cell r="O17">
            <v>14542.52</v>
          </cell>
          <cell r="P17">
            <v>14185.06</v>
          </cell>
          <cell r="Q17">
            <v>14681.82</v>
          </cell>
          <cell r="R17">
            <v>14909.01</v>
          </cell>
          <cell r="S17">
            <v>14461.08</v>
          </cell>
          <cell r="T17">
            <v>13064.64</v>
          </cell>
          <cell r="U17">
            <v>13526.87</v>
          </cell>
          <cell r="V17">
            <v>13712.14</v>
          </cell>
          <cell r="W17">
            <v>14491.01</v>
          </cell>
          <cell r="X17">
            <v>14616.05</v>
          </cell>
          <cell r="Y17">
            <v>13939.73</v>
          </cell>
          <cell r="Z17">
            <v>15028.83</v>
          </cell>
          <cell r="AA17">
            <v>12571.28</v>
          </cell>
          <cell r="AB17">
            <v>13240.02</v>
          </cell>
          <cell r="AC17">
            <v>12704.5</v>
          </cell>
          <cell r="AD17">
            <v>12109.08</v>
          </cell>
          <cell r="AE17">
            <v>11166.25</v>
          </cell>
          <cell r="AF17">
            <v>10303.77</v>
          </cell>
          <cell r="AG17">
            <v>9406.2900000000009</v>
          </cell>
          <cell r="AH17">
            <v>8635.24</v>
          </cell>
          <cell r="AI17">
            <v>7891.42</v>
          </cell>
          <cell r="AJ17">
            <v>7270</v>
          </cell>
          <cell r="AK17">
            <v>6718.76</v>
          </cell>
          <cell r="AL17">
            <v>6149.21</v>
          </cell>
          <cell r="AM17">
            <v>5603.41</v>
          </cell>
          <cell r="AN17">
            <v>5078.3900000000003</v>
          </cell>
          <cell r="AO17">
            <v>4594.33</v>
          </cell>
          <cell r="AP17">
            <v>4176.08</v>
          </cell>
          <cell r="AQ17">
            <v>3813.38</v>
          </cell>
          <cell r="AR17">
            <v>3495.66</v>
          </cell>
          <cell r="AS17">
            <v>3221.31</v>
          </cell>
          <cell r="AT17">
            <v>2999.3</v>
          </cell>
          <cell r="AU17">
            <v>2800.06</v>
          </cell>
          <cell r="AV17">
            <v>2610.85</v>
          </cell>
          <cell r="AW17">
            <v>2453.5700000000002</v>
          </cell>
          <cell r="AX17">
            <v>2295.2800000000002</v>
          </cell>
          <cell r="AY17">
            <v>2162.6799999999998</v>
          </cell>
          <cell r="AZ17">
            <v>2025.39</v>
          </cell>
          <cell r="BA17">
            <v>1894.36</v>
          </cell>
          <cell r="BB17">
            <v>1764.89</v>
          </cell>
          <cell r="BC17">
            <v>1641.22</v>
          </cell>
        </row>
        <row r="18">
          <cell r="A18" t="str">
            <v>FCFUEL[ALLC,OIL]</v>
          </cell>
          <cell r="B18" t="str">
            <v>ktoe</v>
          </cell>
          <cell r="C18" t="str">
            <v>EnerBase</v>
          </cell>
          <cell r="D18" t="str">
            <v>FCFUEL[ALLC,OIL]_ktepS3</v>
          </cell>
          <cell r="E18">
            <v>52647.7</v>
          </cell>
          <cell r="F18">
            <v>54254.31</v>
          </cell>
          <cell r="G18">
            <v>54395.95</v>
          </cell>
          <cell r="H18">
            <v>56637.1</v>
          </cell>
          <cell r="I18">
            <v>57885.55</v>
          </cell>
          <cell r="J18">
            <v>58382.12</v>
          </cell>
          <cell r="K18">
            <v>57697.66</v>
          </cell>
          <cell r="L18">
            <v>58796.03</v>
          </cell>
          <cell r="M18">
            <v>55775.79</v>
          </cell>
          <cell r="N18">
            <v>51601.38</v>
          </cell>
          <cell r="O18">
            <v>50596.6</v>
          </cell>
          <cell r="P18">
            <v>46878.91</v>
          </cell>
          <cell r="Q18">
            <v>42299.040000000001</v>
          </cell>
          <cell r="R18">
            <v>40325</v>
          </cell>
          <cell r="S18">
            <v>38908.379999999997</v>
          </cell>
          <cell r="T18">
            <v>40644.07</v>
          </cell>
          <cell r="U18">
            <v>42452.800000000003</v>
          </cell>
          <cell r="V18">
            <v>43264.11</v>
          </cell>
          <cell r="W18">
            <v>44264.58</v>
          </cell>
          <cell r="X18">
            <v>44342.43</v>
          </cell>
          <cell r="Y18">
            <v>37900.71</v>
          </cell>
          <cell r="Z18">
            <v>41765.040000000001</v>
          </cell>
          <cell r="AA18">
            <v>42913.88</v>
          </cell>
          <cell r="AB18">
            <v>41613.410000000003</v>
          </cell>
          <cell r="AC18">
            <v>41606.67</v>
          </cell>
          <cell r="AD18">
            <v>40997.83</v>
          </cell>
          <cell r="AE18">
            <v>40378.93</v>
          </cell>
          <cell r="AF18">
            <v>40054.589999999997</v>
          </cell>
          <cell r="AG18">
            <v>39830.21</v>
          </cell>
          <cell r="AH18">
            <v>39562.35</v>
          </cell>
          <cell r="AI18">
            <v>38889.96</v>
          </cell>
          <cell r="AJ18">
            <v>38250.300000000003</v>
          </cell>
          <cell r="AK18">
            <v>37605.480000000003</v>
          </cell>
          <cell r="AL18">
            <v>36895.4</v>
          </cell>
          <cell r="AM18">
            <v>36137.14</v>
          </cell>
          <cell r="AN18">
            <v>35354.379999999997</v>
          </cell>
          <cell r="AO18">
            <v>34450.32</v>
          </cell>
          <cell r="AP18">
            <v>33547.89</v>
          </cell>
          <cell r="AQ18">
            <v>32650.7</v>
          </cell>
          <cell r="AR18">
            <v>31766.92</v>
          </cell>
          <cell r="AS18">
            <v>30886.67</v>
          </cell>
          <cell r="AT18">
            <v>30023.15</v>
          </cell>
          <cell r="AU18">
            <v>29181.71</v>
          </cell>
          <cell r="AV18">
            <v>28367.08</v>
          </cell>
          <cell r="AW18">
            <v>27582.05</v>
          </cell>
          <cell r="AX18">
            <v>26825.29</v>
          </cell>
          <cell r="AY18">
            <v>26131.3</v>
          </cell>
          <cell r="AZ18">
            <v>25458.87</v>
          </cell>
          <cell r="BA18">
            <v>24807.24</v>
          </cell>
          <cell r="BB18">
            <v>24176.48</v>
          </cell>
          <cell r="BC18">
            <v>23565.75</v>
          </cell>
        </row>
        <row r="19">
          <cell r="A19" t="str">
            <v>FCFUEL[ALLC,OIL]</v>
          </cell>
          <cell r="B19" t="str">
            <v>ktoe</v>
          </cell>
          <cell r="C19" t="str">
            <v>EnerBlue</v>
          </cell>
          <cell r="D19" t="str">
            <v>FCFUEL[ALLC,OIL]_ktepS1</v>
          </cell>
          <cell r="E19">
            <v>52647.7</v>
          </cell>
          <cell r="F19">
            <v>54254.31</v>
          </cell>
          <cell r="G19">
            <v>54395.95</v>
          </cell>
          <cell r="H19">
            <v>56637.1</v>
          </cell>
          <cell r="I19">
            <v>57885.55</v>
          </cell>
          <cell r="J19">
            <v>58382.12</v>
          </cell>
          <cell r="K19">
            <v>57697.66</v>
          </cell>
          <cell r="L19">
            <v>58796.03</v>
          </cell>
          <cell r="M19">
            <v>55775.79</v>
          </cell>
          <cell r="N19">
            <v>51601.38</v>
          </cell>
          <cell r="O19">
            <v>50596.6</v>
          </cell>
          <cell r="P19">
            <v>46878.91</v>
          </cell>
          <cell r="Q19">
            <v>42299.040000000001</v>
          </cell>
          <cell r="R19">
            <v>40325</v>
          </cell>
          <cell r="S19">
            <v>38908.379999999997</v>
          </cell>
          <cell r="T19">
            <v>40644.07</v>
          </cell>
          <cell r="U19">
            <v>42452.800000000003</v>
          </cell>
          <cell r="V19">
            <v>43264.11</v>
          </cell>
          <cell r="W19">
            <v>44264.58</v>
          </cell>
          <cell r="X19">
            <v>44342.43</v>
          </cell>
          <cell r="Y19">
            <v>37900.71</v>
          </cell>
          <cell r="Z19">
            <v>41765.040000000001</v>
          </cell>
          <cell r="AA19">
            <v>42913.88</v>
          </cell>
          <cell r="AB19">
            <v>41613.410000000003</v>
          </cell>
          <cell r="AC19">
            <v>40833.800000000003</v>
          </cell>
          <cell r="AD19">
            <v>39285.019999999997</v>
          </cell>
          <cell r="AE19">
            <v>37563.14</v>
          </cell>
          <cell r="AF19">
            <v>35992.03</v>
          </cell>
          <cell r="AG19">
            <v>34401.769999999997</v>
          </cell>
          <cell r="AH19">
            <v>32752.54</v>
          </cell>
          <cell r="AI19">
            <v>30802.47</v>
          </cell>
          <cell r="AJ19">
            <v>29083.88</v>
          </cell>
          <cell r="AK19">
            <v>27151.06</v>
          </cell>
          <cell r="AL19">
            <v>25126.81</v>
          </cell>
          <cell r="AM19">
            <v>23065.19</v>
          </cell>
          <cell r="AN19">
            <v>20980.21</v>
          </cell>
          <cell r="AO19">
            <v>18875.47</v>
          </cell>
          <cell r="AP19">
            <v>16829.68</v>
          </cell>
          <cell r="AQ19">
            <v>14833.11</v>
          </cell>
          <cell r="AR19">
            <v>12958.01</v>
          </cell>
          <cell r="AS19">
            <v>11216.23</v>
          </cell>
          <cell r="AT19">
            <v>9680.19</v>
          </cell>
          <cell r="AU19">
            <v>8339.33</v>
          </cell>
          <cell r="AV19">
            <v>7169.75</v>
          </cell>
          <cell r="AW19">
            <v>6155.93</v>
          </cell>
          <cell r="AX19">
            <v>5281.66</v>
          </cell>
          <cell r="AY19">
            <v>4539.68</v>
          </cell>
          <cell r="AZ19">
            <v>3910.65</v>
          </cell>
          <cell r="BA19">
            <v>3383.56</v>
          </cell>
          <cell r="BB19">
            <v>2949.91</v>
          </cell>
          <cell r="BC19">
            <v>2599.9499999999998</v>
          </cell>
        </row>
        <row r="20">
          <cell r="A20" t="str">
            <v>FCFUEL[ALLC,OIL]</v>
          </cell>
          <cell r="B20" t="str">
            <v>ktoe</v>
          </cell>
          <cell r="C20" t="str">
            <v>EnerGreen</v>
          </cell>
          <cell r="D20" t="str">
            <v>FCFUEL[ALLC,OIL]_ktepS2</v>
          </cell>
          <cell r="E20">
            <v>52647.7</v>
          </cell>
          <cell r="F20">
            <v>54254.31</v>
          </cell>
          <cell r="G20">
            <v>54395.95</v>
          </cell>
          <cell r="H20">
            <v>56637.1</v>
          </cell>
          <cell r="I20">
            <v>57885.55</v>
          </cell>
          <cell r="J20">
            <v>58382.12</v>
          </cell>
          <cell r="K20">
            <v>57697.66</v>
          </cell>
          <cell r="L20">
            <v>58796.03</v>
          </cell>
          <cell r="M20">
            <v>55775.79</v>
          </cell>
          <cell r="N20">
            <v>51601.38</v>
          </cell>
          <cell r="O20">
            <v>50596.6</v>
          </cell>
          <cell r="P20">
            <v>46878.91</v>
          </cell>
          <cell r="Q20">
            <v>42299.040000000001</v>
          </cell>
          <cell r="R20">
            <v>40325</v>
          </cell>
          <cell r="S20">
            <v>38908.379999999997</v>
          </cell>
          <cell r="T20">
            <v>40644.07</v>
          </cell>
          <cell r="U20">
            <v>42452.800000000003</v>
          </cell>
          <cell r="V20">
            <v>43264.11</v>
          </cell>
          <cell r="W20">
            <v>44264.58</v>
          </cell>
          <cell r="X20">
            <v>44342.43</v>
          </cell>
          <cell r="Y20">
            <v>37900.71</v>
          </cell>
          <cell r="Z20">
            <v>41765.040000000001</v>
          </cell>
          <cell r="AA20">
            <v>42913.88</v>
          </cell>
          <cell r="AB20">
            <v>41613.410000000003</v>
          </cell>
          <cell r="AC20">
            <v>40533.019999999997</v>
          </cell>
          <cell r="AD20">
            <v>38531.74</v>
          </cell>
          <cell r="AE20">
            <v>36435.19</v>
          </cell>
          <cell r="AF20">
            <v>34527.410000000003</v>
          </cell>
          <cell r="AG20">
            <v>32645.84</v>
          </cell>
          <cell r="AH20">
            <v>30783.07</v>
          </cell>
          <cell r="AI20">
            <v>28714</v>
          </cell>
          <cell r="AJ20">
            <v>26969.81</v>
          </cell>
          <cell r="AK20">
            <v>25078.59</v>
          </cell>
          <cell r="AL20">
            <v>23154.03</v>
          </cell>
          <cell r="AM20">
            <v>21229.54</v>
          </cell>
          <cell r="AN20">
            <v>19304.919999999998</v>
          </cell>
          <cell r="AO20">
            <v>17359.84</v>
          </cell>
          <cell r="AP20">
            <v>15461.36</v>
          </cell>
          <cell r="AQ20">
            <v>13596.2</v>
          </cell>
          <cell r="AR20">
            <v>11824.32</v>
          </cell>
          <cell r="AS20">
            <v>10177.64</v>
          </cell>
          <cell r="AT20">
            <v>8726.6</v>
          </cell>
          <cell r="AU20">
            <v>7461.89</v>
          </cell>
          <cell r="AV20">
            <v>6361.41</v>
          </cell>
          <cell r="AW20">
            <v>5408.88</v>
          </cell>
          <cell r="AX20">
            <v>4590.6000000000004</v>
          </cell>
          <cell r="AY20">
            <v>3899.01</v>
          </cell>
          <cell r="AZ20">
            <v>3314.72</v>
          </cell>
          <cell r="BA20">
            <v>2829.53</v>
          </cell>
          <cell r="BB20">
            <v>2433.6999999999998</v>
          </cell>
          <cell r="BC20">
            <v>2117.88</v>
          </cell>
        </row>
        <row r="21">
          <cell r="A21" t="str">
            <v>FCFUEL[ALLC,ELE]</v>
          </cell>
          <cell r="B21" t="str">
            <v>ktoe</v>
          </cell>
          <cell r="C21" t="str">
            <v>EnerBase</v>
          </cell>
          <cell r="D21" t="str">
            <v>FCFUEL[ALLC,ELE]_ktepS3</v>
          </cell>
          <cell r="E21">
            <v>16207.49</v>
          </cell>
          <cell r="F21">
            <v>17282.009999999998</v>
          </cell>
          <cell r="G21">
            <v>17678.560000000001</v>
          </cell>
          <cell r="H21">
            <v>18757.580000000002</v>
          </cell>
          <cell r="I21">
            <v>19837.669999999998</v>
          </cell>
          <cell r="J21">
            <v>20843.34</v>
          </cell>
          <cell r="K21">
            <v>21167.040000000001</v>
          </cell>
          <cell r="L21">
            <v>21567.81</v>
          </cell>
          <cell r="M21">
            <v>21938.47</v>
          </cell>
          <cell r="N21">
            <v>20621.37</v>
          </cell>
          <cell r="O21">
            <v>21053.46</v>
          </cell>
          <cell r="P21">
            <v>20921.73</v>
          </cell>
          <cell r="Q21">
            <v>20641.61</v>
          </cell>
          <cell r="R21">
            <v>19765.169999999998</v>
          </cell>
          <cell r="S21">
            <v>19490.04</v>
          </cell>
          <cell r="T21">
            <v>19930.43</v>
          </cell>
          <cell r="U21">
            <v>19995.39</v>
          </cell>
          <cell r="V21">
            <v>20561.86</v>
          </cell>
          <cell r="W21">
            <v>20521.73</v>
          </cell>
          <cell r="X21">
            <v>20172.09</v>
          </cell>
          <cell r="Y21">
            <v>18892.12</v>
          </cell>
          <cell r="Z21">
            <v>19603.46</v>
          </cell>
          <cell r="AA21">
            <v>19315.490000000002</v>
          </cell>
          <cell r="AB21">
            <v>18873.32</v>
          </cell>
          <cell r="AC21">
            <v>19208.09</v>
          </cell>
          <cell r="AD21">
            <v>19412.84</v>
          </cell>
          <cell r="AE21">
            <v>19503.2</v>
          </cell>
          <cell r="AF21">
            <v>19602.04</v>
          </cell>
          <cell r="AG21">
            <v>19749.240000000002</v>
          </cell>
          <cell r="AH21">
            <v>19894.47</v>
          </cell>
          <cell r="AI21">
            <v>19921.740000000002</v>
          </cell>
          <cell r="AJ21">
            <v>19972.78</v>
          </cell>
          <cell r="AK21">
            <v>20052.28</v>
          </cell>
          <cell r="AL21">
            <v>20102.22</v>
          </cell>
          <cell r="AM21">
            <v>20156.97</v>
          </cell>
          <cell r="AN21">
            <v>20228.57</v>
          </cell>
          <cell r="AO21">
            <v>20250.5</v>
          </cell>
          <cell r="AP21">
            <v>20274.43</v>
          </cell>
          <cell r="AQ21">
            <v>20295.12</v>
          </cell>
          <cell r="AR21">
            <v>20312.13</v>
          </cell>
          <cell r="AS21">
            <v>20314.13</v>
          </cell>
          <cell r="AT21">
            <v>20307.71</v>
          </cell>
          <cell r="AU21">
            <v>20295.939999999999</v>
          </cell>
          <cell r="AV21">
            <v>20280.150000000001</v>
          </cell>
          <cell r="AW21">
            <v>20262.439999999999</v>
          </cell>
          <cell r="AX21">
            <v>20244.05</v>
          </cell>
          <cell r="AY21">
            <v>20254.990000000002</v>
          </cell>
          <cell r="AZ21">
            <v>20263.650000000001</v>
          </cell>
          <cell r="BA21">
            <v>20270.95</v>
          </cell>
          <cell r="BB21">
            <v>20276.77</v>
          </cell>
          <cell r="BC21">
            <v>20280.73</v>
          </cell>
        </row>
        <row r="22">
          <cell r="A22" t="str">
            <v>FCFUEL[ALLC,ELE]</v>
          </cell>
          <cell r="B22" t="str">
            <v>ktoe</v>
          </cell>
          <cell r="C22" t="str">
            <v>EnerBlue</v>
          </cell>
          <cell r="D22" t="str">
            <v>FCFUEL[ALLC,ELE]_ktepS1</v>
          </cell>
          <cell r="E22">
            <v>16207.49</v>
          </cell>
          <cell r="F22">
            <v>17282.009999999998</v>
          </cell>
          <cell r="G22">
            <v>17678.560000000001</v>
          </cell>
          <cell r="H22">
            <v>18757.580000000002</v>
          </cell>
          <cell r="I22">
            <v>19837.669999999998</v>
          </cell>
          <cell r="J22">
            <v>20843.34</v>
          </cell>
          <cell r="K22">
            <v>21167.040000000001</v>
          </cell>
          <cell r="L22">
            <v>21567.81</v>
          </cell>
          <cell r="M22">
            <v>21938.47</v>
          </cell>
          <cell r="N22">
            <v>20621.37</v>
          </cell>
          <cell r="O22">
            <v>21053.46</v>
          </cell>
          <cell r="P22">
            <v>20921.73</v>
          </cell>
          <cell r="Q22">
            <v>20641.61</v>
          </cell>
          <cell r="R22">
            <v>19765.169999999998</v>
          </cell>
          <cell r="S22">
            <v>19490.04</v>
          </cell>
          <cell r="T22">
            <v>19930.43</v>
          </cell>
          <cell r="U22">
            <v>19995.39</v>
          </cell>
          <cell r="V22">
            <v>20561.86</v>
          </cell>
          <cell r="W22">
            <v>20521.73</v>
          </cell>
          <cell r="X22">
            <v>20172.09</v>
          </cell>
          <cell r="Y22">
            <v>18892.12</v>
          </cell>
          <cell r="Z22">
            <v>19603.46</v>
          </cell>
          <cell r="AA22">
            <v>19315.490000000002</v>
          </cell>
          <cell r="AB22">
            <v>18873.32</v>
          </cell>
          <cell r="AC22">
            <v>19214.7</v>
          </cell>
          <cell r="AD22">
            <v>19516.189999999999</v>
          </cell>
          <cell r="AE22">
            <v>19710.91</v>
          </cell>
          <cell r="AF22">
            <v>19950.79</v>
          </cell>
          <cell r="AG22">
            <v>20200.490000000002</v>
          </cell>
          <cell r="AH22">
            <v>20445.580000000002</v>
          </cell>
          <cell r="AI22">
            <v>20539.009999999998</v>
          </cell>
          <cell r="AJ22">
            <v>20639.34</v>
          </cell>
          <cell r="AK22">
            <v>20810.939999999999</v>
          </cell>
          <cell r="AL22">
            <v>20947.080000000002</v>
          </cell>
          <cell r="AM22">
            <v>21093.09</v>
          </cell>
          <cell r="AN22">
            <v>21254.22</v>
          </cell>
          <cell r="AO22">
            <v>21369.61</v>
          </cell>
          <cell r="AP22">
            <v>21467.8</v>
          </cell>
          <cell r="AQ22">
            <v>21525.53</v>
          </cell>
          <cell r="AR22">
            <v>21581.65</v>
          </cell>
          <cell r="AS22">
            <v>21548.68</v>
          </cell>
          <cell r="AT22">
            <v>21483.439999999999</v>
          </cell>
          <cell r="AU22">
            <v>21411.29</v>
          </cell>
          <cell r="AV22">
            <v>21233.66</v>
          </cell>
          <cell r="AW22">
            <v>21198.55</v>
          </cell>
          <cell r="AX22">
            <v>20961.16</v>
          </cell>
          <cell r="AY22">
            <v>20899.98</v>
          </cell>
          <cell r="AZ22">
            <v>20645.55</v>
          </cell>
          <cell r="BA22">
            <v>20538.82</v>
          </cell>
          <cell r="BB22">
            <v>20246.14</v>
          </cell>
          <cell r="BC22">
            <v>20112.810000000001</v>
          </cell>
        </row>
        <row r="23">
          <cell r="A23" t="str">
            <v>FCFUEL[ALLC,ELE]</v>
          </cell>
          <cell r="B23" t="str">
            <v>ktoe</v>
          </cell>
          <cell r="C23" t="str">
            <v>EnerGreen</v>
          </cell>
          <cell r="D23" t="str">
            <v>FCFUEL[ALLC,ELE]_ktepS2</v>
          </cell>
          <cell r="E23">
            <v>16207.49</v>
          </cell>
          <cell r="F23">
            <v>17282.009999999998</v>
          </cell>
          <cell r="G23">
            <v>17678.560000000001</v>
          </cell>
          <cell r="H23">
            <v>18757.580000000002</v>
          </cell>
          <cell r="I23">
            <v>19837.669999999998</v>
          </cell>
          <cell r="J23">
            <v>20843.34</v>
          </cell>
          <cell r="K23">
            <v>21167.040000000001</v>
          </cell>
          <cell r="L23">
            <v>21567.81</v>
          </cell>
          <cell r="M23">
            <v>21938.47</v>
          </cell>
          <cell r="N23">
            <v>20621.37</v>
          </cell>
          <cell r="O23">
            <v>21053.46</v>
          </cell>
          <cell r="P23">
            <v>20921.73</v>
          </cell>
          <cell r="Q23">
            <v>20641.61</v>
          </cell>
          <cell r="R23">
            <v>19765.169999999998</v>
          </cell>
          <cell r="S23">
            <v>19490.04</v>
          </cell>
          <cell r="T23">
            <v>19930.43</v>
          </cell>
          <cell r="U23">
            <v>19995.39</v>
          </cell>
          <cell r="V23">
            <v>20561.86</v>
          </cell>
          <cell r="W23">
            <v>20521.73</v>
          </cell>
          <cell r="X23">
            <v>20172.09</v>
          </cell>
          <cell r="Y23">
            <v>18892.12</v>
          </cell>
          <cell r="Z23">
            <v>19603.46</v>
          </cell>
          <cell r="AA23">
            <v>19315.490000000002</v>
          </cell>
          <cell r="AB23">
            <v>18873.32</v>
          </cell>
          <cell r="AC23">
            <v>19262.05</v>
          </cell>
          <cell r="AD23">
            <v>19669.689999999999</v>
          </cell>
          <cell r="AE23">
            <v>19895.740000000002</v>
          </cell>
          <cell r="AF23">
            <v>20242.759999999998</v>
          </cell>
          <cell r="AG23">
            <v>20505.060000000001</v>
          </cell>
          <cell r="AH23">
            <v>20824.900000000001</v>
          </cell>
          <cell r="AI23">
            <v>20929.71</v>
          </cell>
          <cell r="AJ23">
            <v>21032.89</v>
          </cell>
          <cell r="AK23">
            <v>21172.81</v>
          </cell>
          <cell r="AL23">
            <v>21260.34</v>
          </cell>
          <cell r="AM23">
            <v>21335.69</v>
          </cell>
          <cell r="AN23">
            <v>21410.23</v>
          </cell>
          <cell r="AO23">
            <v>21427.46</v>
          </cell>
          <cell r="AP23">
            <v>21426.46</v>
          </cell>
          <cell r="AQ23">
            <v>21401</v>
          </cell>
          <cell r="AR23">
            <v>21331.09</v>
          </cell>
          <cell r="AS23">
            <v>21254.400000000001</v>
          </cell>
          <cell r="AT23">
            <v>21086.639999999999</v>
          </cell>
          <cell r="AU23">
            <v>20934.77</v>
          </cell>
          <cell r="AV23">
            <v>20694.25</v>
          </cell>
          <cell r="AW23">
            <v>20530.509999999998</v>
          </cell>
          <cell r="AX23">
            <v>20241.87</v>
          </cell>
          <cell r="AY23">
            <v>20055.64</v>
          </cell>
          <cell r="AZ23">
            <v>19782.53</v>
          </cell>
          <cell r="BA23">
            <v>19500.16</v>
          </cell>
          <cell r="BB23">
            <v>19184.36</v>
          </cell>
          <cell r="BC23">
            <v>18861.400000000001</v>
          </cell>
        </row>
        <row r="24">
          <cell r="A24" t="str">
            <v>FCFUEL[ALLC,BIO]</v>
          </cell>
          <cell r="B24" t="str">
            <v>ktoe</v>
          </cell>
          <cell r="C24" t="str">
            <v>EnerBase</v>
          </cell>
          <cell r="D24" t="str">
            <v>FCFUEL[ALLC,BIO]_ktepS3</v>
          </cell>
          <cell r="E24">
            <v>3434.2</v>
          </cell>
          <cell r="F24">
            <v>3446.76</v>
          </cell>
          <cell r="G24">
            <v>3549.37</v>
          </cell>
          <cell r="H24">
            <v>3606.77</v>
          </cell>
          <cell r="I24">
            <v>3629.96</v>
          </cell>
          <cell r="J24">
            <v>3724.44</v>
          </cell>
          <cell r="K24">
            <v>3926.12</v>
          </cell>
          <cell r="L24">
            <v>4182.5</v>
          </cell>
          <cell r="M24">
            <v>4281.74</v>
          </cell>
          <cell r="N24">
            <v>4955.71</v>
          </cell>
          <cell r="O24">
            <v>5332.59</v>
          </cell>
          <cell r="P24">
            <v>5793.6</v>
          </cell>
          <cell r="Q24">
            <v>6253.61</v>
          </cell>
          <cell r="R24">
            <v>4968.8500000000004</v>
          </cell>
          <cell r="S24">
            <v>5022.8</v>
          </cell>
          <cell r="T24">
            <v>5182.6899999999996</v>
          </cell>
          <cell r="U24">
            <v>5046.75</v>
          </cell>
          <cell r="V24">
            <v>5286.75</v>
          </cell>
          <cell r="W24">
            <v>5729.25</v>
          </cell>
          <cell r="X24">
            <v>5797.63</v>
          </cell>
          <cell r="Y24">
            <v>5376.55</v>
          </cell>
          <cell r="Z24">
            <v>5445.7</v>
          </cell>
          <cell r="AA24">
            <v>5525.96</v>
          </cell>
          <cell r="AB24">
            <v>5637.92</v>
          </cell>
          <cell r="AC24">
            <v>5767.84</v>
          </cell>
          <cell r="AD24">
            <v>5887.52</v>
          </cell>
          <cell r="AE24">
            <v>5987.25</v>
          </cell>
          <cell r="AF24">
            <v>6074.66</v>
          </cell>
          <cell r="AG24">
            <v>6162.76</v>
          </cell>
          <cell r="AH24">
            <v>6222.67</v>
          </cell>
          <cell r="AI24">
            <v>6209.43</v>
          </cell>
          <cell r="AJ24">
            <v>6175.89</v>
          </cell>
          <cell r="AK24">
            <v>6133.59</v>
          </cell>
          <cell r="AL24">
            <v>6077.82</v>
          </cell>
          <cell r="AM24">
            <v>6014.84</v>
          </cell>
          <cell r="AN24">
            <v>5947.17</v>
          </cell>
          <cell r="AO24">
            <v>5861.62</v>
          </cell>
          <cell r="AP24">
            <v>5775.73</v>
          </cell>
          <cell r="AQ24">
            <v>5689.65</v>
          </cell>
          <cell r="AR24">
            <v>5603.74</v>
          </cell>
          <cell r="AS24">
            <v>5515.7</v>
          </cell>
          <cell r="AT24">
            <v>5426.58</v>
          </cell>
          <cell r="AU24">
            <v>5337.28</v>
          </cell>
          <cell r="AV24">
            <v>5248.68</v>
          </cell>
          <cell r="AW24">
            <v>5161.95</v>
          </cell>
          <cell r="AX24">
            <v>5077.6400000000003</v>
          </cell>
          <cell r="AY24">
            <v>5002.3500000000004</v>
          </cell>
          <cell r="AZ24">
            <v>4929.74</v>
          </cell>
          <cell r="BA24">
            <v>4859.8599999999997</v>
          </cell>
          <cell r="BB24">
            <v>4792.91</v>
          </cell>
          <cell r="BC24">
            <v>4728.82</v>
          </cell>
        </row>
        <row r="25">
          <cell r="A25" t="str">
            <v>FCFUEL[ALLC,BIO]</v>
          </cell>
          <cell r="B25" t="str">
            <v>ktoe</v>
          </cell>
          <cell r="C25" t="str">
            <v>EnerBlue</v>
          </cell>
          <cell r="D25" t="str">
            <v>FCFUEL[ALLC,BIO]_ktepS1</v>
          </cell>
          <cell r="E25">
            <v>3434.2</v>
          </cell>
          <cell r="F25">
            <v>3446.76</v>
          </cell>
          <cell r="G25">
            <v>3549.37</v>
          </cell>
          <cell r="H25">
            <v>3606.77</v>
          </cell>
          <cell r="I25">
            <v>3629.96</v>
          </cell>
          <cell r="J25">
            <v>3724.44</v>
          </cell>
          <cell r="K25">
            <v>3926.12</v>
          </cell>
          <cell r="L25">
            <v>4182.5</v>
          </cell>
          <cell r="M25">
            <v>4281.74</v>
          </cell>
          <cell r="N25">
            <v>4955.71</v>
          </cell>
          <cell r="O25">
            <v>5332.59</v>
          </cell>
          <cell r="P25">
            <v>5793.6</v>
          </cell>
          <cell r="Q25">
            <v>6253.61</v>
          </cell>
          <cell r="R25">
            <v>4968.8500000000004</v>
          </cell>
          <cell r="S25">
            <v>5022.8</v>
          </cell>
          <cell r="T25">
            <v>5182.6899999999996</v>
          </cell>
          <cell r="U25">
            <v>5046.75</v>
          </cell>
          <cell r="V25">
            <v>5286.75</v>
          </cell>
          <cell r="W25">
            <v>5729.25</v>
          </cell>
          <cell r="X25">
            <v>5797.63</v>
          </cell>
          <cell r="Y25">
            <v>5376.55</v>
          </cell>
          <cell r="Z25">
            <v>5445.7</v>
          </cell>
          <cell r="AA25">
            <v>5525.96</v>
          </cell>
          <cell r="AB25">
            <v>5637.92</v>
          </cell>
          <cell r="AC25">
            <v>5571.07</v>
          </cell>
          <cell r="AD25">
            <v>5537.6</v>
          </cell>
          <cell r="AE25">
            <v>5461.21</v>
          </cell>
          <cell r="AF25">
            <v>5400.12</v>
          </cell>
          <cell r="AG25">
            <v>5330.84</v>
          </cell>
          <cell r="AH25">
            <v>5250.5</v>
          </cell>
          <cell r="AI25">
            <v>5097.78</v>
          </cell>
          <cell r="AJ25">
            <v>4993.3</v>
          </cell>
          <cell r="AK25">
            <v>4870.18</v>
          </cell>
          <cell r="AL25">
            <v>4733.91</v>
          </cell>
          <cell r="AM25">
            <v>4583.78</v>
          </cell>
          <cell r="AN25">
            <v>4421.4799999999996</v>
          </cell>
          <cell r="AO25">
            <v>4237.51</v>
          </cell>
          <cell r="AP25">
            <v>4063.38</v>
          </cell>
          <cell r="AQ25">
            <v>3964.53</v>
          </cell>
          <cell r="AR25">
            <v>3890.24</v>
          </cell>
          <cell r="AS25">
            <v>3850</v>
          </cell>
          <cell r="AT25">
            <v>3817.29</v>
          </cell>
          <cell r="AU25">
            <v>3793.57</v>
          </cell>
          <cell r="AV25">
            <v>3775.71</v>
          </cell>
          <cell r="AW25">
            <v>3762.55</v>
          </cell>
          <cell r="AX25">
            <v>3754.38</v>
          </cell>
          <cell r="AY25">
            <v>3753.71</v>
          </cell>
          <cell r="AZ25">
            <v>3755.26</v>
          </cell>
          <cell r="BA25">
            <v>3757.89</v>
          </cell>
          <cell r="BB25">
            <v>3759.88</v>
          </cell>
          <cell r="BC25">
            <v>3761.33</v>
          </cell>
        </row>
        <row r="26">
          <cell r="A26" t="str">
            <v>FCFUEL[ALLC,BIO]</v>
          </cell>
          <cell r="B26" t="str">
            <v>ktoe</v>
          </cell>
          <cell r="C26" t="str">
            <v>EnerGreen</v>
          </cell>
          <cell r="D26" t="str">
            <v>FCFUEL[ALLC,BIO]_ktepS2</v>
          </cell>
          <cell r="E26">
            <v>3434.2</v>
          </cell>
          <cell r="F26">
            <v>3446.76</v>
          </cell>
          <cell r="G26">
            <v>3549.37</v>
          </cell>
          <cell r="H26">
            <v>3606.77</v>
          </cell>
          <cell r="I26">
            <v>3629.96</v>
          </cell>
          <cell r="J26">
            <v>3724.44</v>
          </cell>
          <cell r="K26">
            <v>3926.12</v>
          </cell>
          <cell r="L26">
            <v>4182.5</v>
          </cell>
          <cell r="M26">
            <v>4281.74</v>
          </cell>
          <cell r="N26">
            <v>4955.71</v>
          </cell>
          <cell r="O26">
            <v>5332.59</v>
          </cell>
          <cell r="P26">
            <v>5793.6</v>
          </cell>
          <cell r="Q26">
            <v>6253.61</v>
          </cell>
          <cell r="R26">
            <v>4968.8500000000004</v>
          </cell>
          <cell r="S26">
            <v>5022.8</v>
          </cell>
          <cell r="T26">
            <v>5182.6899999999996</v>
          </cell>
          <cell r="U26">
            <v>5046.75</v>
          </cell>
          <cell r="V26">
            <v>5286.75</v>
          </cell>
          <cell r="W26">
            <v>5729.25</v>
          </cell>
          <cell r="X26">
            <v>5797.63</v>
          </cell>
          <cell r="Y26">
            <v>5376.55</v>
          </cell>
          <cell r="Z26">
            <v>5445.7</v>
          </cell>
          <cell r="AA26">
            <v>5525.96</v>
          </cell>
          <cell r="AB26">
            <v>5637.92</v>
          </cell>
          <cell r="AC26">
            <v>5655.15</v>
          </cell>
          <cell r="AD26">
            <v>5762.19</v>
          </cell>
          <cell r="AE26">
            <v>5781.37</v>
          </cell>
          <cell r="AF26">
            <v>5804.61</v>
          </cell>
          <cell r="AG26">
            <v>5773.65</v>
          </cell>
          <cell r="AH26">
            <v>5734.54</v>
          </cell>
          <cell r="AI26">
            <v>5591.6</v>
          </cell>
          <cell r="AJ26">
            <v>5478.6</v>
          </cell>
          <cell r="AK26">
            <v>5321.63</v>
          </cell>
          <cell r="AL26">
            <v>5140.12</v>
          </cell>
          <cell r="AM26">
            <v>4936.6000000000004</v>
          </cell>
          <cell r="AN26">
            <v>4712.4399999999996</v>
          </cell>
          <cell r="AO26">
            <v>4457.63</v>
          </cell>
          <cell r="AP26">
            <v>4219.66</v>
          </cell>
          <cell r="AQ26">
            <v>4057.68</v>
          </cell>
          <cell r="AR26">
            <v>3933.47</v>
          </cell>
          <cell r="AS26">
            <v>3821.53</v>
          </cell>
          <cell r="AT26">
            <v>3721.64</v>
          </cell>
          <cell r="AU26">
            <v>3635.55</v>
          </cell>
          <cell r="AV26">
            <v>3560.53</v>
          </cell>
          <cell r="AW26">
            <v>3497.33</v>
          </cell>
          <cell r="AX26">
            <v>3443.78</v>
          </cell>
          <cell r="AY26">
            <v>3402.2</v>
          </cell>
          <cell r="AZ26">
            <v>3367.17</v>
          </cell>
          <cell r="BA26">
            <v>3334.73</v>
          </cell>
          <cell r="BB26">
            <v>3304.53</v>
          </cell>
          <cell r="BC26">
            <v>3276.18</v>
          </cell>
        </row>
        <row r="27">
          <cell r="A27" t="str">
            <v>FCFUEL[ALLC,H2]</v>
          </cell>
          <cell r="B27" t="str">
            <v>ktoe</v>
          </cell>
          <cell r="C27" t="str">
            <v>EnerBase</v>
          </cell>
          <cell r="D27" t="str">
            <v>FCFUEL[ALLC,H2]_ktepS3</v>
          </cell>
          <cell r="E27">
            <v>215.75</v>
          </cell>
          <cell r="F27">
            <v>215.75</v>
          </cell>
          <cell r="G27">
            <v>215.75</v>
          </cell>
          <cell r="H27">
            <v>215.75</v>
          </cell>
          <cell r="I27">
            <v>215.75</v>
          </cell>
          <cell r="J27">
            <v>215.75</v>
          </cell>
          <cell r="K27">
            <v>215.75</v>
          </cell>
          <cell r="L27">
            <v>215.75</v>
          </cell>
          <cell r="M27">
            <v>215.75</v>
          </cell>
          <cell r="N27">
            <v>215.75</v>
          </cell>
          <cell r="O27">
            <v>215.75</v>
          </cell>
          <cell r="P27">
            <v>215.75</v>
          </cell>
          <cell r="Q27">
            <v>215.75</v>
          </cell>
          <cell r="R27">
            <v>259.14999999999998</v>
          </cell>
          <cell r="S27">
            <v>259.14999999999998</v>
          </cell>
          <cell r="T27">
            <v>259.14999999999998</v>
          </cell>
          <cell r="U27">
            <v>259.14999999999998</v>
          </cell>
          <cell r="V27">
            <v>259.14999999999998</v>
          </cell>
          <cell r="W27">
            <v>259.37</v>
          </cell>
          <cell r="X27">
            <v>259.37</v>
          </cell>
          <cell r="Y27">
            <v>259.37</v>
          </cell>
          <cell r="Z27">
            <v>259.39999999999998</v>
          </cell>
          <cell r="AA27">
            <v>404.78</v>
          </cell>
          <cell r="AB27">
            <v>414.06</v>
          </cell>
          <cell r="AC27">
            <v>457.12</v>
          </cell>
          <cell r="AD27">
            <v>488.58</v>
          </cell>
          <cell r="AE27">
            <v>534.28</v>
          </cell>
          <cell r="AF27">
            <v>574.72</v>
          </cell>
          <cell r="AG27">
            <v>609.44000000000005</v>
          </cell>
          <cell r="AH27">
            <v>641.66</v>
          </cell>
          <cell r="AI27">
            <v>669.14</v>
          </cell>
          <cell r="AJ27">
            <v>697.13</v>
          </cell>
          <cell r="AK27">
            <v>729.14</v>
          </cell>
          <cell r="AL27">
            <v>766.39</v>
          </cell>
          <cell r="AM27">
            <v>810.09</v>
          </cell>
          <cell r="AN27">
            <v>856.82</v>
          </cell>
          <cell r="AO27">
            <v>906.12</v>
          </cell>
          <cell r="AP27">
            <v>959.34</v>
          </cell>
          <cell r="AQ27">
            <v>1015.76</v>
          </cell>
          <cell r="AR27">
            <v>1075.03</v>
          </cell>
          <cell r="AS27">
            <v>1136</v>
          </cell>
          <cell r="AT27">
            <v>1195.95</v>
          </cell>
          <cell r="AU27">
            <v>1254.83</v>
          </cell>
          <cell r="AV27">
            <v>1312.6</v>
          </cell>
          <cell r="AW27">
            <v>1369.59</v>
          </cell>
          <cell r="AX27">
            <v>1425.83</v>
          </cell>
          <cell r="AY27">
            <v>1482.85</v>
          </cell>
          <cell r="AZ27">
            <v>1539.32</v>
          </cell>
          <cell r="BA27">
            <v>1595.1</v>
          </cell>
          <cell r="BB27">
            <v>1650.17</v>
          </cell>
          <cell r="BC27">
            <v>1704.51</v>
          </cell>
        </row>
        <row r="28">
          <cell r="A28" t="str">
            <v>FCFUEL[ALLC,H2]</v>
          </cell>
          <cell r="B28" t="str">
            <v>ktoe</v>
          </cell>
          <cell r="C28" t="str">
            <v>EnerBlue</v>
          </cell>
          <cell r="D28" t="str">
            <v>FCFUEL[ALLC,H2]_ktepS1</v>
          </cell>
          <cell r="E28">
            <v>215.75</v>
          </cell>
          <cell r="F28">
            <v>215.75</v>
          </cell>
          <cell r="G28">
            <v>215.75</v>
          </cell>
          <cell r="H28">
            <v>215.75</v>
          </cell>
          <cell r="I28">
            <v>215.75</v>
          </cell>
          <cell r="J28">
            <v>215.75</v>
          </cell>
          <cell r="K28">
            <v>215.75</v>
          </cell>
          <cell r="L28">
            <v>215.75</v>
          </cell>
          <cell r="M28">
            <v>215.75</v>
          </cell>
          <cell r="N28">
            <v>215.75</v>
          </cell>
          <cell r="O28">
            <v>215.75</v>
          </cell>
          <cell r="P28">
            <v>215.75</v>
          </cell>
          <cell r="Q28">
            <v>215.75</v>
          </cell>
          <cell r="R28">
            <v>259.14999999999998</v>
          </cell>
          <cell r="S28">
            <v>259.14999999999998</v>
          </cell>
          <cell r="T28">
            <v>259.14999999999998</v>
          </cell>
          <cell r="U28">
            <v>259.14999999999998</v>
          </cell>
          <cell r="V28">
            <v>259.14999999999998</v>
          </cell>
          <cell r="W28">
            <v>259.37</v>
          </cell>
          <cell r="X28">
            <v>259.37</v>
          </cell>
          <cell r="Y28">
            <v>259.37</v>
          </cell>
          <cell r="Z28">
            <v>259.39999999999998</v>
          </cell>
          <cell r="AA28">
            <v>404.78</v>
          </cell>
          <cell r="AB28">
            <v>414.06</v>
          </cell>
          <cell r="AC28">
            <v>446.78</v>
          </cell>
          <cell r="AD28">
            <v>477.43</v>
          </cell>
          <cell r="AE28">
            <v>515.49</v>
          </cell>
          <cell r="AF28">
            <v>559.04</v>
          </cell>
          <cell r="AG28">
            <v>589.67999999999995</v>
          </cell>
          <cell r="AH28">
            <v>617.82000000000005</v>
          </cell>
          <cell r="AI28">
            <v>639.61</v>
          </cell>
          <cell r="AJ28">
            <v>673.15</v>
          </cell>
          <cell r="AK28">
            <v>733.59</v>
          </cell>
          <cell r="AL28">
            <v>823.23</v>
          </cell>
          <cell r="AM28">
            <v>949.92</v>
          </cell>
          <cell r="AN28">
            <v>1118.3499999999999</v>
          </cell>
          <cell r="AO28">
            <v>1303.68</v>
          </cell>
          <cell r="AP28">
            <v>1494.63</v>
          </cell>
          <cell r="AQ28">
            <v>1680.89</v>
          </cell>
          <cell r="AR28">
            <v>1861.98</v>
          </cell>
          <cell r="AS28">
            <v>2035.27</v>
          </cell>
          <cell r="AT28">
            <v>2184.46</v>
          </cell>
          <cell r="AU28">
            <v>2313.0500000000002</v>
          </cell>
          <cell r="AV28">
            <v>2420.81</v>
          </cell>
          <cell r="AW28">
            <v>2510.9</v>
          </cell>
          <cell r="AX28">
            <v>2585.63</v>
          </cell>
          <cell r="AY28">
            <v>2648.22</v>
          </cell>
          <cell r="AZ28">
            <v>2697.06</v>
          </cell>
          <cell r="BA28">
            <v>2731.82</v>
          </cell>
          <cell r="BB28">
            <v>2754.26</v>
          </cell>
          <cell r="BC28">
            <v>2765.08</v>
          </cell>
        </row>
        <row r="29">
          <cell r="A29" t="str">
            <v>FCFUEL[ALLC,H2]</v>
          </cell>
          <cell r="B29" t="str">
            <v>ktoe</v>
          </cell>
          <cell r="C29" t="str">
            <v>EnerGreen</v>
          </cell>
          <cell r="D29" t="str">
            <v>FCFUEL[ALLC,H2]_ktepS2</v>
          </cell>
          <cell r="E29">
            <v>215.75</v>
          </cell>
          <cell r="F29">
            <v>215.75</v>
          </cell>
          <cell r="G29">
            <v>215.75</v>
          </cell>
          <cell r="H29">
            <v>215.75</v>
          </cell>
          <cell r="I29">
            <v>215.75</v>
          </cell>
          <cell r="J29">
            <v>215.75</v>
          </cell>
          <cell r="K29">
            <v>215.75</v>
          </cell>
          <cell r="L29">
            <v>215.75</v>
          </cell>
          <cell r="M29">
            <v>215.75</v>
          </cell>
          <cell r="N29">
            <v>215.75</v>
          </cell>
          <cell r="O29">
            <v>215.75</v>
          </cell>
          <cell r="P29">
            <v>215.75</v>
          </cell>
          <cell r="Q29">
            <v>215.75</v>
          </cell>
          <cell r="R29">
            <v>259.14999999999998</v>
          </cell>
          <cell r="S29">
            <v>259.14999999999998</v>
          </cell>
          <cell r="T29">
            <v>259.14999999999998</v>
          </cell>
          <cell r="U29">
            <v>259.14999999999998</v>
          </cell>
          <cell r="V29">
            <v>259.14999999999998</v>
          </cell>
          <cell r="W29">
            <v>259.37</v>
          </cell>
          <cell r="X29">
            <v>259.37</v>
          </cell>
          <cell r="Y29">
            <v>259.37</v>
          </cell>
          <cell r="Z29">
            <v>259.39999999999998</v>
          </cell>
          <cell r="AA29">
            <v>404.78</v>
          </cell>
          <cell r="AB29">
            <v>414.06</v>
          </cell>
          <cell r="AC29">
            <v>444.37</v>
          </cell>
          <cell r="AD29">
            <v>480.33</v>
          </cell>
          <cell r="AE29">
            <v>516.05999999999995</v>
          </cell>
          <cell r="AF29">
            <v>567.1</v>
          </cell>
          <cell r="AG29">
            <v>597.39</v>
          </cell>
          <cell r="AH29">
            <v>636.02</v>
          </cell>
          <cell r="AI29">
            <v>664.84</v>
          </cell>
          <cell r="AJ29">
            <v>706.93</v>
          </cell>
          <cell r="AK29">
            <v>772.95</v>
          </cell>
          <cell r="AL29">
            <v>865.05</v>
          </cell>
          <cell r="AM29">
            <v>991.15</v>
          </cell>
          <cell r="AN29">
            <v>1157.47</v>
          </cell>
          <cell r="AO29">
            <v>1337.36</v>
          </cell>
          <cell r="AP29">
            <v>1523.98</v>
          </cell>
          <cell r="AQ29">
            <v>1706.63</v>
          </cell>
          <cell r="AR29">
            <v>1885.11</v>
          </cell>
          <cell r="AS29">
            <v>2057.41</v>
          </cell>
          <cell r="AT29">
            <v>2206.52</v>
          </cell>
          <cell r="AU29">
            <v>2335.69</v>
          </cell>
          <cell r="AV29">
            <v>2444.89</v>
          </cell>
          <cell r="AW29">
            <v>2536.79</v>
          </cell>
          <cell r="AX29">
            <v>2612.8000000000002</v>
          </cell>
          <cell r="AY29">
            <v>2677.55</v>
          </cell>
          <cell r="AZ29">
            <v>2728.06</v>
          </cell>
          <cell r="BA29">
            <v>2763.79</v>
          </cell>
          <cell r="BB29">
            <v>2786.53</v>
          </cell>
          <cell r="BC29">
            <v>2797.33</v>
          </cell>
        </row>
        <row r="30">
          <cell r="A30" t="str">
            <v>FCFUEL[ALLC,HEA]</v>
          </cell>
          <cell r="B30" t="str">
            <v>ktoe</v>
          </cell>
          <cell r="C30" t="str">
            <v>EnerBase</v>
          </cell>
          <cell r="D30" t="str">
            <v>FCFUEL[ALLC,HEA]_ktepS3</v>
          </cell>
          <cell r="E30">
            <v>32.19</v>
          </cell>
          <cell r="F30">
            <v>36.270000000000003</v>
          </cell>
          <cell r="G30">
            <v>39.69</v>
          </cell>
          <cell r="H30">
            <v>45.45</v>
          </cell>
          <cell r="I30">
            <v>51.51</v>
          </cell>
          <cell r="J30">
            <v>59.02</v>
          </cell>
          <cell r="K30">
            <v>70.28</v>
          </cell>
          <cell r="L30">
            <v>88.39</v>
          </cell>
          <cell r="M30">
            <v>119.34</v>
          </cell>
          <cell r="N30">
            <v>148.69999999999999</v>
          </cell>
          <cell r="O30">
            <v>175.89</v>
          </cell>
          <cell r="P30">
            <v>180.1</v>
          </cell>
          <cell r="Q30">
            <v>199.54</v>
          </cell>
          <cell r="R30">
            <v>216.92</v>
          </cell>
          <cell r="S30">
            <v>235.99</v>
          </cell>
          <cell r="T30">
            <v>253.13</v>
          </cell>
          <cell r="U30">
            <v>268.83999999999997</v>
          </cell>
          <cell r="V30">
            <v>283.62</v>
          </cell>
          <cell r="W30">
            <v>298.47000000000003</v>
          </cell>
          <cell r="X30">
            <v>312.95999999999998</v>
          </cell>
          <cell r="Y30">
            <v>325.99</v>
          </cell>
          <cell r="Z30">
            <v>335.57</v>
          </cell>
          <cell r="AA30">
            <v>342.54</v>
          </cell>
          <cell r="AB30">
            <v>354.46</v>
          </cell>
          <cell r="AC30">
            <v>569.30999999999995</v>
          </cell>
          <cell r="AD30">
            <v>629.71</v>
          </cell>
          <cell r="AE30">
            <v>624.99</v>
          </cell>
          <cell r="AF30">
            <v>632.34</v>
          </cell>
          <cell r="AG30">
            <v>642.16</v>
          </cell>
          <cell r="AH30">
            <v>643.89</v>
          </cell>
          <cell r="AI30">
            <v>644.35</v>
          </cell>
          <cell r="AJ30">
            <v>644.04</v>
          </cell>
          <cell r="AK30">
            <v>645.03</v>
          </cell>
          <cell r="AL30">
            <v>645.08000000000004</v>
          </cell>
          <cell r="AM30">
            <v>643.57000000000005</v>
          </cell>
          <cell r="AN30">
            <v>641.96</v>
          </cell>
          <cell r="AO30">
            <v>641.21</v>
          </cell>
          <cell r="AP30">
            <v>640.35</v>
          </cell>
          <cell r="AQ30">
            <v>639.88</v>
          </cell>
          <cell r="AR30">
            <v>639.98</v>
          </cell>
          <cell r="AS30">
            <v>640.61</v>
          </cell>
          <cell r="AT30">
            <v>641.6</v>
          </cell>
          <cell r="AU30">
            <v>642.79999999999995</v>
          </cell>
          <cell r="AV30">
            <v>644.17999999999995</v>
          </cell>
          <cell r="AW30">
            <v>645.71</v>
          </cell>
          <cell r="AX30">
            <v>647.33000000000004</v>
          </cell>
          <cell r="AY30">
            <v>649.02</v>
          </cell>
          <cell r="AZ30">
            <v>652.20000000000005</v>
          </cell>
          <cell r="BA30">
            <v>655.94</v>
          </cell>
          <cell r="BB30">
            <v>659.92</v>
          </cell>
          <cell r="BC30">
            <v>663.98</v>
          </cell>
        </row>
        <row r="31">
          <cell r="A31" t="str">
            <v>FCFUEL[ALLC,HEA]</v>
          </cell>
          <cell r="B31" t="str">
            <v>ktoe</v>
          </cell>
          <cell r="C31" t="str">
            <v>EnerBlue</v>
          </cell>
          <cell r="D31" t="str">
            <v>FCFUEL[ALLC,HEA]_ktepS1</v>
          </cell>
          <cell r="E31">
            <v>32.19</v>
          </cell>
          <cell r="F31">
            <v>36.270000000000003</v>
          </cell>
          <cell r="G31">
            <v>39.69</v>
          </cell>
          <cell r="H31">
            <v>45.45</v>
          </cell>
          <cell r="I31">
            <v>51.51</v>
          </cell>
          <cell r="J31">
            <v>59.02</v>
          </cell>
          <cell r="K31">
            <v>70.28</v>
          </cell>
          <cell r="L31">
            <v>88.39</v>
          </cell>
          <cell r="M31">
            <v>119.34</v>
          </cell>
          <cell r="N31">
            <v>148.69999999999999</v>
          </cell>
          <cell r="O31">
            <v>175.89</v>
          </cell>
          <cell r="P31">
            <v>180.1</v>
          </cell>
          <cell r="Q31">
            <v>199.54</v>
          </cell>
          <cell r="R31">
            <v>216.92</v>
          </cell>
          <cell r="S31">
            <v>235.99</v>
          </cell>
          <cell r="T31">
            <v>253.13</v>
          </cell>
          <cell r="U31">
            <v>268.83999999999997</v>
          </cell>
          <cell r="V31">
            <v>283.62</v>
          </cell>
          <cell r="W31">
            <v>298.47000000000003</v>
          </cell>
          <cell r="X31">
            <v>312.95999999999998</v>
          </cell>
          <cell r="Y31">
            <v>325.99</v>
          </cell>
          <cell r="Z31">
            <v>335.57</v>
          </cell>
          <cell r="AA31">
            <v>342.54</v>
          </cell>
          <cell r="AB31">
            <v>354.46</v>
          </cell>
          <cell r="AC31">
            <v>572.45000000000005</v>
          </cell>
          <cell r="AD31">
            <v>642.74</v>
          </cell>
          <cell r="AE31">
            <v>647.35</v>
          </cell>
          <cell r="AF31">
            <v>680.17</v>
          </cell>
          <cell r="AG31">
            <v>709.85</v>
          </cell>
          <cell r="AH31">
            <v>731.08</v>
          </cell>
          <cell r="AI31">
            <v>750.77</v>
          </cell>
          <cell r="AJ31">
            <v>769.56</v>
          </cell>
          <cell r="AK31">
            <v>784.77</v>
          </cell>
          <cell r="AL31">
            <v>799.65</v>
          </cell>
          <cell r="AM31">
            <v>815.95</v>
          </cell>
          <cell r="AN31">
            <v>832.35</v>
          </cell>
          <cell r="AO31">
            <v>848.61</v>
          </cell>
          <cell r="AP31">
            <v>862.93</v>
          </cell>
          <cell r="AQ31">
            <v>875.47</v>
          </cell>
          <cell r="AR31">
            <v>885.82</v>
          </cell>
          <cell r="AS31">
            <v>893.81</v>
          </cell>
          <cell r="AT31">
            <v>899.24</v>
          </cell>
          <cell r="AU31">
            <v>903.58</v>
          </cell>
          <cell r="AV31">
            <v>905.4</v>
          </cell>
          <cell r="AW31">
            <v>905.03</v>
          </cell>
          <cell r="AX31">
            <v>902.73</v>
          </cell>
          <cell r="AY31">
            <v>899.16</v>
          </cell>
          <cell r="AZ31">
            <v>896.3</v>
          </cell>
          <cell r="BA31">
            <v>894.23</v>
          </cell>
          <cell r="BB31">
            <v>892.42</v>
          </cell>
          <cell r="BC31">
            <v>890.43</v>
          </cell>
        </row>
        <row r="32">
          <cell r="A32" t="str">
            <v>FCFUEL[ALLC,HEA]</v>
          </cell>
          <cell r="B32" t="str">
            <v>ktoe</v>
          </cell>
          <cell r="C32" t="str">
            <v>EnerGreen</v>
          </cell>
          <cell r="D32" t="str">
            <v>FCFUEL[ALLC,HEA]_ktepS2</v>
          </cell>
          <cell r="E32">
            <v>32.19</v>
          </cell>
          <cell r="F32">
            <v>36.270000000000003</v>
          </cell>
          <cell r="G32">
            <v>39.69</v>
          </cell>
          <cell r="H32">
            <v>45.45</v>
          </cell>
          <cell r="I32">
            <v>51.51</v>
          </cell>
          <cell r="J32">
            <v>59.02</v>
          </cell>
          <cell r="K32">
            <v>70.28</v>
          </cell>
          <cell r="L32">
            <v>88.39</v>
          </cell>
          <cell r="M32">
            <v>119.34</v>
          </cell>
          <cell r="N32">
            <v>148.69999999999999</v>
          </cell>
          <cell r="O32">
            <v>175.89</v>
          </cell>
          <cell r="P32">
            <v>180.1</v>
          </cell>
          <cell r="Q32">
            <v>199.54</v>
          </cell>
          <cell r="R32">
            <v>216.92</v>
          </cell>
          <cell r="S32">
            <v>235.99</v>
          </cell>
          <cell r="T32">
            <v>253.13</v>
          </cell>
          <cell r="U32">
            <v>268.83999999999997</v>
          </cell>
          <cell r="V32">
            <v>283.62</v>
          </cell>
          <cell r="W32">
            <v>298.47000000000003</v>
          </cell>
          <cell r="X32">
            <v>312.95999999999998</v>
          </cell>
          <cell r="Y32">
            <v>325.99</v>
          </cell>
          <cell r="Z32">
            <v>335.57</v>
          </cell>
          <cell r="AA32">
            <v>342.54</v>
          </cell>
          <cell r="AB32">
            <v>354.46</v>
          </cell>
          <cell r="AC32">
            <v>575.57000000000005</v>
          </cell>
          <cell r="AD32">
            <v>654.73</v>
          </cell>
          <cell r="AE32">
            <v>669.32</v>
          </cell>
          <cell r="AF32">
            <v>715.97</v>
          </cell>
          <cell r="AG32">
            <v>754.42</v>
          </cell>
          <cell r="AH32">
            <v>783.07</v>
          </cell>
          <cell r="AI32">
            <v>808.77</v>
          </cell>
          <cell r="AJ32">
            <v>829.34</v>
          </cell>
          <cell r="AK32">
            <v>846.17</v>
          </cell>
          <cell r="AL32">
            <v>862.17</v>
          </cell>
          <cell r="AM32">
            <v>878.5</v>
          </cell>
          <cell r="AN32">
            <v>894.03</v>
          </cell>
          <cell r="AO32">
            <v>908.19</v>
          </cell>
          <cell r="AP32">
            <v>919.18</v>
          </cell>
          <cell r="AQ32">
            <v>927.32</v>
          </cell>
          <cell r="AR32">
            <v>932.98</v>
          </cell>
          <cell r="AS32">
            <v>936.78</v>
          </cell>
          <cell r="AT32">
            <v>936.16</v>
          </cell>
          <cell r="AU32">
            <v>932.71</v>
          </cell>
          <cell r="AV32">
            <v>927.5</v>
          </cell>
          <cell r="AW32">
            <v>921.81</v>
          </cell>
          <cell r="AX32">
            <v>915.68</v>
          </cell>
          <cell r="AY32">
            <v>909.27</v>
          </cell>
          <cell r="AZ32">
            <v>903.84</v>
          </cell>
          <cell r="BA32">
            <v>898.88</v>
          </cell>
          <cell r="BB32">
            <v>893.72</v>
          </cell>
          <cell r="BC32">
            <v>888.04</v>
          </cell>
        </row>
        <row r="33">
          <cell r="A33" t="str">
            <v>FCSECTORS TOTAL[ALLC,INDUS]</v>
          </cell>
          <cell r="B33" t="str">
            <v>ktoe</v>
          </cell>
          <cell r="C33" t="str">
            <v>EnerBase</v>
          </cell>
          <cell r="D33" t="str">
            <v>FCSECTORS TOTAL[ALLC,INDUS]_ktepS3</v>
          </cell>
          <cell r="E33">
            <v>34412.03</v>
          </cell>
          <cell r="F33">
            <v>35926.519999999997</v>
          </cell>
          <cell r="G33">
            <v>36206.230000000003</v>
          </cell>
          <cell r="H33">
            <v>37507.69</v>
          </cell>
          <cell r="I33">
            <v>37672.11</v>
          </cell>
          <cell r="J33">
            <v>38732.79</v>
          </cell>
          <cell r="K33">
            <v>33118.31</v>
          </cell>
          <cell r="L33">
            <v>35414.93</v>
          </cell>
          <cell r="M33">
            <v>33529.75</v>
          </cell>
          <cell r="N33">
            <v>28575.1</v>
          </cell>
          <cell r="O33">
            <v>28790.44</v>
          </cell>
          <cell r="P33">
            <v>28359.06</v>
          </cell>
          <cell r="Q33">
            <v>26899.02</v>
          </cell>
          <cell r="R33">
            <v>25863.31</v>
          </cell>
          <cell r="S33">
            <v>24352.05</v>
          </cell>
          <cell r="T33">
            <v>23959.03</v>
          </cell>
          <cell r="U33">
            <v>25658.17</v>
          </cell>
          <cell r="V33">
            <v>26259.3</v>
          </cell>
          <cell r="W33">
            <v>26666.95</v>
          </cell>
          <cell r="X33">
            <v>26677.09</v>
          </cell>
          <cell r="Y33">
            <v>25138.9</v>
          </cell>
          <cell r="Z33">
            <v>26310.53</v>
          </cell>
          <cell r="AA33">
            <v>23566.080000000002</v>
          </cell>
          <cell r="AB33">
            <v>22752.639999999999</v>
          </cell>
          <cell r="AC33">
            <v>22606.75</v>
          </cell>
          <cell r="AD33">
            <v>22544.63</v>
          </cell>
          <cell r="AE33">
            <v>21981.3</v>
          </cell>
          <cell r="AF33">
            <v>21484.57</v>
          </cell>
          <cell r="AG33">
            <v>21045.55</v>
          </cell>
          <cell r="AH33">
            <v>20703.650000000001</v>
          </cell>
          <cell r="AI33">
            <v>20338.7</v>
          </cell>
          <cell r="AJ33">
            <v>20178.16</v>
          </cell>
          <cell r="AK33">
            <v>20179.900000000001</v>
          </cell>
          <cell r="AL33">
            <v>20069.759999999998</v>
          </cell>
          <cell r="AM33">
            <v>19968.63</v>
          </cell>
          <cell r="AN33">
            <v>19902.599999999999</v>
          </cell>
          <cell r="AO33">
            <v>19803.919999999998</v>
          </cell>
          <cell r="AP33">
            <v>19719.78</v>
          </cell>
          <cell r="AQ33">
            <v>19632.93</v>
          </cell>
          <cell r="AR33">
            <v>19544.650000000001</v>
          </cell>
          <cell r="AS33">
            <v>19442.71</v>
          </cell>
          <cell r="AT33">
            <v>19335.349999999999</v>
          </cell>
          <cell r="AU33">
            <v>19225.099999999999</v>
          </cell>
          <cell r="AV33">
            <v>19115.03</v>
          </cell>
          <cell r="AW33">
            <v>19007.919999999998</v>
          </cell>
          <cell r="AX33">
            <v>18904.41</v>
          </cell>
          <cell r="AY33">
            <v>18818.71</v>
          </cell>
          <cell r="AZ33">
            <v>18735.080000000002</v>
          </cell>
          <cell r="BA33">
            <v>18652.509999999998</v>
          </cell>
          <cell r="BB33">
            <v>18570.63</v>
          </cell>
          <cell r="BC33">
            <v>18489.09</v>
          </cell>
        </row>
        <row r="34">
          <cell r="A34" t="str">
            <v>FCSECTORS TOTAL[ALLC,INDUS]</v>
          </cell>
          <cell r="B34" t="str">
            <v>ktoe</v>
          </cell>
          <cell r="C34" t="str">
            <v>EnerBlue</v>
          </cell>
          <cell r="D34" t="str">
            <v>FCSECTORS TOTAL[ALLC,INDUS]_ktepS1</v>
          </cell>
          <cell r="E34">
            <v>34412.03</v>
          </cell>
          <cell r="F34">
            <v>35926.519999999997</v>
          </cell>
          <cell r="G34">
            <v>36206.230000000003</v>
          </cell>
          <cell r="H34">
            <v>37507.69</v>
          </cell>
          <cell r="I34">
            <v>37672.11</v>
          </cell>
          <cell r="J34">
            <v>38732.79</v>
          </cell>
          <cell r="K34">
            <v>33118.31</v>
          </cell>
          <cell r="L34">
            <v>35414.93</v>
          </cell>
          <cell r="M34">
            <v>33529.75</v>
          </cell>
          <cell r="N34">
            <v>28575.1</v>
          </cell>
          <cell r="O34">
            <v>28790.44</v>
          </cell>
          <cell r="P34">
            <v>28359.06</v>
          </cell>
          <cell r="Q34">
            <v>26899.02</v>
          </cell>
          <cell r="R34">
            <v>25863.31</v>
          </cell>
          <cell r="S34">
            <v>24352.05</v>
          </cell>
          <cell r="T34">
            <v>23959.03</v>
          </cell>
          <cell r="U34">
            <v>25658.17</v>
          </cell>
          <cell r="V34">
            <v>26259.3</v>
          </cell>
          <cell r="W34">
            <v>26666.95</v>
          </cell>
          <cell r="X34">
            <v>26677.09</v>
          </cell>
          <cell r="Y34">
            <v>25138.9</v>
          </cell>
          <cell r="Z34">
            <v>26310.53</v>
          </cell>
          <cell r="AA34">
            <v>23566.080000000002</v>
          </cell>
          <cell r="AB34">
            <v>22752.639999999999</v>
          </cell>
          <cell r="AC34">
            <v>22185.25</v>
          </cell>
          <cell r="AD34">
            <v>21576.79</v>
          </cell>
          <cell r="AE34">
            <v>20456.580000000002</v>
          </cell>
          <cell r="AF34">
            <v>19549.84</v>
          </cell>
          <cell r="AG34">
            <v>18611.310000000001</v>
          </cell>
          <cell r="AH34">
            <v>17802.57</v>
          </cell>
          <cell r="AI34">
            <v>16956.72</v>
          </cell>
          <cell r="AJ34">
            <v>16297.54</v>
          </cell>
          <cell r="AK34">
            <v>15744.96</v>
          </cell>
          <cell r="AL34">
            <v>15130.82</v>
          </cell>
          <cell r="AM34">
            <v>14560.13</v>
          </cell>
          <cell r="AN34">
            <v>14023.18</v>
          </cell>
          <cell r="AO34">
            <v>13511.59</v>
          </cell>
          <cell r="AP34">
            <v>13032.71</v>
          </cell>
          <cell r="AQ34">
            <v>12588.82</v>
          </cell>
          <cell r="AR34">
            <v>12177.66</v>
          </cell>
          <cell r="AS34">
            <v>11798.51</v>
          </cell>
          <cell r="AT34">
            <v>11455.11</v>
          </cell>
          <cell r="AU34">
            <v>11130.69</v>
          </cell>
          <cell r="AV34">
            <v>10829.77</v>
          </cell>
          <cell r="AW34">
            <v>10552.28</v>
          </cell>
          <cell r="AX34">
            <v>10294.219999999999</v>
          </cell>
          <cell r="AY34">
            <v>10058.5</v>
          </cell>
          <cell r="AZ34">
            <v>9831.5400000000009</v>
          </cell>
          <cell r="BA34">
            <v>9611.75</v>
          </cell>
          <cell r="BB34">
            <v>9398.74</v>
          </cell>
          <cell r="BC34">
            <v>9191.2999999999993</v>
          </cell>
        </row>
        <row r="35">
          <cell r="A35" t="str">
            <v>FCSECTORS TOTAL[ALLC,INDUS]</v>
          </cell>
          <cell r="B35" t="str">
            <v>ktoe</v>
          </cell>
          <cell r="C35" t="str">
            <v>EnerGreen</v>
          </cell>
          <cell r="D35" t="str">
            <v>FCSECTORS TOTAL[ALLC,INDUS]_ktepS2</v>
          </cell>
          <cell r="E35">
            <v>34412.03</v>
          </cell>
          <cell r="F35">
            <v>35926.519999999997</v>
          </cell>
          <cell r="G35">
            <v>36206.230000000003</v>
          </cell>
          <cell r="H35">
            <v>37507.69</v>
          </cell>
          <cell r="I35">
            <v>37672.11</v>
          </cell>
          <cell r="J35">
            <v>38732.79</v>
          </cell>
          <cell r="K35">
            <v>33118.31</v>
          </cell>
          <cell r="L35">
            <v>35414.93</v>
          </cell>
          <cell r="M35">
            <v>33529.75</v>
          </cell>
          <cell r="N35">
            <v>28575.1</v>
          </cell>
          <cell r="O35">
            <v>28790.44</v>
          </cell>
          <cell r="P35">
            <v>28359.06</v>
          </cell>
          <cell r="Q35">
            <v>26899.02</v>
          </cell>
          <cell r="R35">
            <v>25863.31</v>
          </cell>
          <cell r="S35">
            <v>24352.05</v>
          </cell>
          <cell r="T35">
            <v>23959.03</v>
          </cell>
          <cell r="U35">
            <v>25658.17</v>
          </cell>
          <cell r="V35">
            <v>26259.3</v>
          </cell>
          <cell r="W35">
            <v>26666.95</v>
          </cell>
          <cell r="X35">
            <v>26677.09</v>
          </cell>
          <cell r="Y35">
            <v>25138.9</v>
          </cell>
          <cell r="Z35">
            <v>26310.53</v>
          </cell>
          <cell r="AA35">
            <v>23566.080000000002</v>
          </cell>
          <cell r="AB35">
            <v>22752.639999999999</v>
          </cell>
          <cell r="AC35">
            <v>22131.83</v>
          </cell>
          <cell r="AD35">
            <v>21374.46</v>
          </cell>
          <cell r="AE35">
            <v>20060.45</v>
          </cell>
          <cell r="AF35">
            <v>19103.900000000001</v>
          </cell>
          <cell r="AG35">
            <v>17983.37</v>
          </cell>
          <cell r="AH35">
            <v>17165.62</v>
          </cell>
          <cell r="AI35">
            <v>16251.53</v>
          </cell>
          <cell r="AJ35">
            <v>15566.33</v>
          </cell>
          <cell r="AK35">
            <v>14973.96</v>
          </cell>
          <cell r="AL35">
            <v>14349.8</v>
          </cell>
          <cell r="AM35">
            <v>13774.58</v>
          </cell>
          <cell r="AN35">
            <v>13234.81</v>
          </cell>
          <cell r="AO35">
            <v>12706.52</v>
          </cell>
          <cell r="AP35">
            <v>12222.19</v>
          </cell>
          <cell r="AQ35">
            <v>11776.5</v>
          </cell>
          <cell r="AR35">
            <v>11365.65</v>
          </cell>
          <cell r="AS35">
            <v>10986.97</v>
          </cell>
          <cell r="AT35">
            <v>10648.26</v>
          </cell>
          <cell r="AU35">
            <v>10332.129999999999</v>
          </cell>
          <cell r="AV35">
            <v>10037.33</v>
          </cell>
          <cell r="AW35">
            <v>9761.93</v>
          </cell>
          <cell r="AX35">
            <v>9503.9699999999993</v>
          </cell>
          <cell r="AY35">
            <v>9266.11</v>
          </cell>
          <cell r="AZ35">
            <v>9037.19</v>
          </cell>
          <cell r="BA35">
            <v>8815.7900000000009</v>
          </cell>
          <cell r="BB35">
            <v>8600.9699999999993</v>
          </cell>
          <cell r="BC35">
            <v>8392.18</v>
          </cell>
        </row>
        <row r="36">
          <cell r="A36" t="str">
            <v>FCSECTORS TOTAL[ALLC,RASS]</v>
          </cell>
          <cell r="B36" t="str">
            <v>ktoe</v>
          </cell>
          <cell r="C36" t="str">
            <v>EnerBase</v>
          </cell>
          <cell r="D36" t="str">
            <v>FCSECTORS TOTAL[ALLC,RASS]_ktepS3</v>
          </cell>
          <cell r="E36">
            <v>21313.79</v>
          </cell>
          <cell r="F36">
            <v>22067.47</v>
          </cell>
          <cell r="G36">
            <v>22538.84</v>
          </cell>
          <cell r="H36">
            <v>24110.22</v>
          </cell>
          <cell r="I36">
            <v>25902.93</v>
          </cell>
          <cell r="J36">
            <v>26785.360000000001</v>
          </cell>
          <cell r="K36">
            <v>29067.45</v>
          </cell>
          <cell r="L36">
            <v>28390.6</v>
          </cell>
          <cell r="M36">
            <v>28301.94</v>
          </cell>
          <cell r="N36">
            <v>28676.68</v>
          </cell>
          <cell r="O36">
            <v>30461.3</v>
          </cell>
          <cell r="P36">
            <v>29289.08</v>
          </cell>
          <cell r="Q36">
            <v>28964.959999999999</v>
          </cell>
          <cell r="R36">
            <v>28107.1</v>
          </cell>
          <cell r="S36">
            <v>27082.959999999999</v>
          </cell>
          <cell r="T36">
            <v>27481.88</v>
          </cell>
          <cell r="U36">
            <v>26705.919999999998</v>
          </cell>
          <cell r="V36">
            <v>27074.68</v>
          </cell>
          <cell r="W36">
            <v>27922</v>
          </cell>
          <cell r="X36">
            <v>27253.14</v>
          </cell>
          <cell r="Y36">
            <v>26651.87</v>
          </cell>
          <cell r="Z36">
            <v>27211.83</v>
          </cell>
          <cell r="AA36">
            <v>26448.19</v>
          </cell>
          <cell r="AB36">
            <v>26099.87</v>
          </cell>
          <cell r="AC36">
            <v>26388.21</v>
          </cell>
          <cell r="AD36">
            <v>26446.25</v>
          </cell>
          <cell r="AE36">
            <v>26296.3</v>
          </cell>
          <cell r="AF36">
            <v>26173.439999999999</v>
          </cell>
          <cell r="AG36">
            <v>26030.89</v>
          </cell>
          <cell r="AH36">
            <v>25870.46</v>
          </cell>
          <cell r="AI36">
            <v>25551.05</v>
          </cell>
          <cell r="AJ36">
            <v>25202.67</v>
          </cell>
          <cell r="AK36">
            <v>24855.98</v>
          </cell>
          <cell r="AL36">
            <v>24509.25</v>
          </cell>
          <cell r="AM36">
            <v>24162.1</v>
          </cell>
          <cell r="AN36">
            <v>23817.45</v>
          </cell>
          <cell r="AO36">
            <v>23431.61</v>
          </cell>
          <cell r="AP36">
            <v>23055.1</v>
          </cell>
          <cell r="AQ36">
            <v>22684.1</v>
          </cell>
          <cell r="AR36">
            <v>22318.57</v>
          </cell>
          <cell r="AS36">
            <v>21951.55</v>
          </cell>
          <cell r="AT36">
            <v>21584.54</v>
          </cell>
          <cell r="AU36">
            <v>21220.35</v>
          </cell>
          <cell r="AV36">
            <v>20860.3</v>
          </cell>
          <cell r="AW36">
            <v>20505.98</v>
          </cell>
          <cell r="AX36">
            <v>20157.740000000002</v>
          </cell>
          <cell r="AY36">
            <v>19843.84</v>
          </cell>
          <cell r="AZ36">
            <v>19534.38</v>
          </cell>
          <cell r="BA36">
            <v>19229.64</v>
          </cell>
          <cell r="BB36">
            <v>18929.919999999998</v>
          </cell>
          <cell r="BC36">
            <v>18635.2</v>
          </cell>
        </row>
        <row r="37">
          <cell r="A37" t="str">
            <v>FCSECTORS TOTAL[ALLC,RASS]</v>
          </cell>
          <cell r="B37" t="str">
            <v>ktoe</v>
          </cell>
          <cell r="C37" t="str">
            <v>EnerBlue</v>
          </cell>
          <cell r="D37" t="str">
            <v>FCSECTORS TOTAL[ALLC,RASS]_ktepS1</v>
          </cell>
          <cell r="E37">
            <v>21313.79</v>
          </cell>
          <cell r="F37">
            <v>22067.47</v>
          </cell>
          <cell r="G37">
            <v>22538.84</v>
          </cell>
          <cell r="H37">
            <v>24110.22</v>
          </cell>
          <cell r="I37">
            <v>25902.93</v>
          </cell>
          <cell r="J37">
            <v>26785.360000000001</v>
          </cell>
          <cell r="K37">
            <v>29067.45</v>
          </cell>
          <cell r="L37">
            <v>28390.6</v>
          </cell>
          <cell r="M37">
            <v>28301.94</v>
          </cell>
          <cell r="N37">
            <v>28676.68</v>
          </cell>
          <cell r="O37">
            <v>30461.3</v>
          </cell>
          <cell r="P37">
            <v>29289.08</v>
          </cell>
          <cell r="Q37">
            <v>28964.959999999999</v>
          </cell>
          <cell r="R37">
            <v>28107.1</v>
          </cell>
          <cell r="S37">
            <v>27082.959999999999</v>
          </cell>
          <cell r="T37">
            <v>27481.88</v>
          </cell>
          <cell r="U37">
            <v>26705.919999999998</v>
          </cell>
          <cell r="V37">
            <v>27074.68</v>
          </cell>
          <cell r="W37">
            <v>27922</v>
          </cell>
          <cell r="X37">
            <v>27253.14</v>
          </cell>
          <cell r="Y37">
            <v>26651.87</v>
          </cell>
          <cell r="Z37">
            <v>27211.83</v>
          </cell>
          <cell r="AA37">
            <v>26448.19</v>
          </cell>
          <cell r="AB37">
            <v>26099.87</v>
          </cell>
          <cell r="AC37">
            <v>26235.66</v>
          </cell>
          <cell r="AD37">
            <v>26076.68</v>
          </cell>
          <cell r="AE37">
            <v>25704.89</v>
          </cell>
          <cell r="AF37">
            <v>25363.84</v>
          </cell>
          <cell r="AG37">
            <v>25001.35</v>
          </cell>
          <cell r="AH37">
            <v>24618.27</v>
          </cell>
          <cell r="AI37">
            <v>24089.759999999998</v>
          </cell>
          <cell r="AJ37">
            <v>23508.26</v>
          </cell>
          <cell r="AK37">
            <v>22897.97</v>
          </cell>
          <cell r="AL37">
            <v>22266.51</v>
          </cell>
          <cell r="AM37">
            <v>21621.57</v>
          </cell>
          <cell r="AN37">
            <v>20966.22</v>
          </cell>
          <cell r="AO37">
            <v>20294.099999999999</v>
          </cell>
          <cell r="AP37">
            <v>19662.95</v>
          </cell>
          <cell r="AQ37">
            <v>19067.53</v>
          </cell>
          <cell r="AR37">
            <v>18505.259999999998</v>
          </cell>
          <cell r="AS37">
            <v>17967.259999999998</v>
          </cell>
          <cell r="AT37">
            <v>17461.46</v>
          </cell>
          <cell r="AU37">
            <v>16977.580000000002</v>
          </cell>
          <cell r="AV37">
            <v>16517.349999999999</v>
          </cell>
          <cell r="AW37">
            <v>16081.6</v>
          </cell>
          <cell r="AX37">
            <v>15667.1</v>
          </cell>
          <cell r="AY37">
            <v>15292.5</v>
          </cell>
          <cell r="AZ37">
            <v>14934.29</v>
          </cell>
          <cell r="BA37">
            <v>14592.08</v>
          </cell>
          <cell r="BB37">
            <v>14265.82</v>
          </cell>
          <cell r="BC37">
            <v>13954.4</v>
          </cell>
        </row>
        <row r="38">
          <cell r="A38" t="str">
            <v>FCSECTORS TOTAL[ALLC,RASS]</v>
          </cell>
          <cell r="B38" t="str">
            <v>ktoe</v>
          </cell>
          <cell r="C38" t="str">
            <v>EnerGreen</v>
          </cell>
          <cell r="D38" t="str">
            <v>FCSECTORS TOTAL[ALLC,RASS]_ktepS2</v>
          </cell>
          <cell r="E38">
            <v>21313.79</v>
          </cell>
          <cell r="F38">
            <v>22067.47</v>
          </cell>
          <cell r="G38">
            <v>22538.84</v>
          </cell>
          <cell r="H38">
            <v>24110.22</v>
          </cell>
          <cell r="I38">
            <v>25902.93</v>
          </cell>
          <cell r="J38">
            <v>26785.360000000001</v>
          </cell>
          <cell r="K38">
            <v>29067.45</v>
          </cell>
          <cell r="L38">
            <v>28390.6</v>
          </cell>
          <cell r="M38">
            <v>28301.94</v>
          </cell>
          <cell r="N38">
            <v>28676.68</v>
          </cell>
          <cell r="O38">
            <v>30461.3</v>
          </cell>
          <cell r="P38">
            <v>29289.08</v>
          </cell>
          <cell r="Q38">
            <v>28964.959999999999</v>
          </cell>
          <cell r="R38">
            <v>28107.1</v>
          </cell>
          <cell r="S38">
            <v>27082.959999999999</v>
          </cell>
          <cell r="T38">
            <v>27481.88</v>
          </cell>
          <cell r="U38">
            <v>26705.919999999998</v>
          </cell>
          <cell r="V38">
            <v>27074.68</v>
          </cell>
          <cell r="W38">
            <v>27922</v>
          </cell>
          <cell r="X38">
            <v>27253.14</v>
          </cell>
          <cell r="Y38">
            <v>26651.87</v>
          </cell>
          <cell r="Z38">
            <v>27211.83</v>
          </cell>
          <cell r="AA38">
            <v>26448.19</v>
          </cell>
          <cell r="AB38">
            <v>26099.87</v>
          </cell>
          <cell r="AC38">
            <v>26128.85</v>
          </cell>
          <cell r="AD38">
            <v>25811.66</v>
          </cell>
          <cell r="AE38">
            <v>25275.95</v>
          </cell>
          <cell r="AF38">
            <v>24771.5</v>
          </cell>
          <cell r="AG38">
            <v>24238.16</v>
          </cell>
          <cell r="AH38">
            <v>23680.45</v>
          </cell>
          <cell r="AI38">
            <v>22988.81</v>
          </cell>
          <cell r="AJ38">
            <v>22273.48</v>
          </cell>
          <cell r="AK38">
            <v>21554.3</v>
          </cell>
          <cell r="AL38">
            <v>20841.43</v>
          </cell>
          <cell r="AM38">
            <v>20141.48</v>
          </cell>
          <cell r="AN38">
            <v>19457.39</v>
          </cell>
          <cell r="AO38">
            <v>18773.830000000002</v>
          </cell>
          <cell r="AP38">
            <v>18138.43</v>
          </cell>
          <cell r="AQ38">
            <v>17544.11</v>
          </cell>
          <cell r="AR38">
            <v>16985.41</v>
          </cell>
          <cell r="AS38">
            <v>16452.93</v>
          </cell>
          <cell r="AT38">
            <v>15948.3</v>
          </cell>
          <cell r="AU38">
            <v>15465.28</v>
          </cell>
          <cell r="AV38">
            <v>15004.92</v>
          </cell>
          <cell r="AW38">
            <v>14567.82</v>
          </cell>
          <cell r="AX38">
            <v>14152.1</v>
          </cell>
          <cell r="AY38">
            <v>13775.6</v>
          </cell>
          <cell r="AZ38">
            <v>13417.16</v>
          </cell>
          <cell r="BA38">
            <v>13077.21</v>
          </cell>
          <cell r="BB38">
            <v>12754.49</v>
          </cell>
          <cell r="BC38">
            <v>12446.73</v>
          </cell>
        </row>
        <row r="39">
          <cell r="A39" t="str">
            <v>FCSECTORS TOTAL[ALLC,TRANS]</v>
          </cell>
          <cell r="B39" t="str">
            <v>ktoe</v>
          </cell>
          <cell r="C39" t="str">
            <v>EnerBase</v>
          </cell>
          <cell r="D39" t="str">
            <v>FCSECTORS TOTAL[ALLC,TRANS]_ktepS3</v>
          </cell>
          <cell r="E39">
            <v>30487.22</v>
          </cell>
          <cell r="F39">
            <v>31847.67</v>
          </cell>
          <cell r="G39">
            <v>32467.75</v>
          </cell>
          <cell r="H39">
            <v>34159.910000000003</v>
          </cell>
          <cell r="I39">
            <v>35574.17</v>
          </cell>
          <cell r="J39">
            <v>36889.82</v>
          </cell>
          <cell r="K39">
            <v>37852.42</v>
          </cell>
          <cell r="L39">
            <v>38949.300000000003</v>
          </cell>
          <cell r="M39">
            <v>37152.5</v>
          </cell>
          <cell r="N39">
            <v>34765.660000000003</v>
          </cell>
          <cell r="O39">
            <v>34198.870000000003</v>
          </cell>
          <cell r="P39">
            <v>32398.82</v>
          </cell>
          <cell r="Q39">
            <v>29860.25</v>
          </cell>
          <cell r="R39">
            <v>28273.43</v>
          </cell>
          <cell r="S39">
            <v>28486.39</v>
          </cell>
          <cell r="T39">
            <v>29445.94</v>
          </cell>
          <cell r="U39">
            <v>30624.76</v>
          </cell>
          <cell r="V39">
            <v>31738.03</v>
          </cell>
          <cell r="W39">
            <v>32525.3</v>
          </cell>
          <cell r="X39">
            <v>32946.31</v>
          </cell>
          <cell r="Y39">
            <v>26067.05</v>
          </cell>
          <cell r="Z39">
            <v>30357.97</v>
          </cell>
          <cell r="AA39">
            <v>32471.39</v>
          </cell>
          <cell r="AB39">
            <v>32597.42</v>
          </cell>
          <cell r="AC39">
            <v>32939.93</v>
          </cell>
          <cell r="AD39">
            <v>32733.34</v>
          </cell>
          <cell r="AE39">
            <v>32620.02</v>
          </cell>
          <cell r="AF39">
            <v>32722.16</v>
          </cell>
          <cell r="AG39">
            <v>32901.089999999997</v>
          </cell>
          <cell r="AH39">
            <v>33022.800000000003</v>
          </cell>
          <cell r="AI39">
            <v>32756.58</v>
          </cell>
          <cell r="AJ39">
            <v>32472.23</v>
          </cell>
          <cell r="AK39">
            <v>32162.400000000001</v>
          </cell>
          <cell r="AL39">
            <v>31806.23</v>
          </cell>
          <cell r="AM39">
            <v>31408.26</v>
          </cell>
          <cell r="AN39">
            <v>30995.31</v>
          </cell>
          <cell r="AO39">
            <v>30470.27</v>
          </cell>
          <cell r="AP39">
            <v>29949.58</v>
          </cell>
          <cell r="AQ39">
            <v>29433.16</v>
          </cell>
          <cell r="AR39">
            <v>28926.25</v>
          </cell>
          <cell r="AS39">
            <v>28416.33</v>
          </cell>
          <cell r="AT39">
            <v>27914</v>
          </cell>
          <cell r="AU39">
            <v>27422.19</v>
          </cell>
          <cell r="AV39">
            <v>26944.01</v>
          </cell>
          <cell r="AW39">
            <v>26483.13</v>
          </cell>
          <cell r="AX39">
            <v>26039.56</v>
          </cell>
          <cell r="AY39">
            <v>25653.62</v>
          </cell>
          <cell r="AZ39">
            <v>25281.69</v>
          </cell>
          <cell r="BA39">
            <v>24923.27</v>
          </cell>
          <cell r="BB39">
            <v>24578.63</v>
          </cell>
          <cell r="BC39">
            <v>24247.200000000001</v>
          </cell>
        </row>
        <row r="40">
          <cell r="A40" t="str">
            <v>FCSECTORS TOTAL[ALLC,TRANS]</v>
          </cell>
          <cell r="B40" t="str">
            <v>ktoe</v>
          </cell>
          <cell r="C40" t="str">
            <v>EnerBlue</v>
          </cell>
          <cell r="D40" t="str">
            <v>FCSECTORS TOTAL[ALLC,TRANS]_ktepS1</v>
          </cell>
          <cell r="E40">
            <v>30487.22</v>
          </cell>
          <cell r="F40">
            <v>31847.67</v>
          </cell>
          <cell r="G40">
            <v>32467.75</v>
          </cell>
          <cell r="H40">
            <v>34159.910000000003</v>
          </cell>
          <cell r="I40">
            <v>35574.17</v>
          </cell>
          <cell r="J40">
            <v>36889.82</v>
          </cell>
          <cell r="K40">
            <v>37852.42</v>
          </cell>
          <cell r="L40">
            <v>38949.300000000003</v>
          </cell>
          <cell r="M40">
            <v>37152.5</v>
          </cell>
          <cell r="N40">
            <v>34765.660000000003</v>
          </cell>
          <cell r="O40">
            <v>34198.870000000003</v>
          </cell>
          <cell r="P40">
            <v>32398.82</v>
          </cell>
          <cell r="Q40">
            <v>29860.25</v>
          </cell>
          <cell r="R40">
            <v>28273.43</v>
          </cell>
          <cell r="S40">
            <v>28486.39</v>
          </cell>
          <cell r="T40">
            <v>29445.94</v>
          </cell>
          <cell r="U40">
            <v>30624.76</v>
          </cell>
          <cell r="V40">
            <v>31738.03</v>
          </cell>
          <cell r="W40">
            <v>32525.3</v>
          </cell>
          <cell r="X40">
            <v>32946.31</v>
          </cell>
          <cell r="Y40">
            <v>26067.05</v>
          </cell>
          <cell r="Z40">
            <v>30357.97</v>
          </cell>
          <cell r="AA40">
            <v>32471.39</v>
          </cell>
          <cell r="AB40">
            <v>32597.42</v>
          </cell>
          <cell r="AC40">
            <v>32329.86</v>
          </cell>
          <cell r="AD40">
            <v>31455.65</v>
          </cell>
          <cell r="AE40">
            <v>30558.11</v>
          </cell>
          <cell r="AF40">
            <v>29726.1</v>
          </cell>
          <cell r="AG40">
            <v>28868.07</v>
          </cell>
          <cell r="AH40">
            <v>27908.11</v>
          </cell>
          <cell r="AI40">
            <v>26615.85</v>
          </cell>
          <cell r="AJ40">
            <v>25581.37</v>
          </cell>
          <cell r="AK40">
            <v>24387.59</v>
          </cell>
          <cell r="AL40">
            <v>23119.37</v>
          </cell>
          <cell r="AM40">
            <v>21823.95</v>
          </cell>
          <cell r="AN40">
            <v>20524.55</v>
          </cell>
          <cell r="AO40">
            <v>19170.669999999998</v>
          </cell>
          <cell r="AP40">
            <v>17849.21</v>
          </cell>
          <cell r="AQ40">
            <v>16586.580000000002</v>
          </cell>
          <cell r="AR40">
            <v>15404</v>
          </cell>
          <cell r="AS40">
            <v>14312.13</v>
          </cell>
          <cell r="AT40">
            <v>13342.43</v>
          </cell>
          <cell r="AU40">
            <v>12486.94</v>
          </cell>
          <cell r="AV40">
            <v>11729.25</v>
          </cell>
          <cell r="AW40">
            <v>11065.27</v>
          </cell>
          <cell r="AX40">
            <v>10485.98</v>
          </cell>
          <cell r="AY40">
            <v>10000.51</v>
          </cell>
          <cell r="AZ40">
            <v>9580.1299999999992</v>
          </cell>
          <cell r="BA40">
            <v>9216.69</v>
          </cell>
          <cell r="BB40">
            <v>8906.4</v>
          </cell>
          <cell r="BC40">
            <v>8643.59</v>
          </cell>
        </row>
        <row r="41">
          <cell r="A41" t="str">
            <v>FCSECTORS TOTAL[ALLC,TRANS]</v>
          </cell>
          <cell r="B41" t="str">
            <v>ktoe</v>
          </cell>
          <cell r="C41" t="str">
            <v>EnerGreen</v>
          </cell>
          <cell r="D41" t="str">
            <v>FCSECTORS TOTAL[ALLC,TRANS]_ktepS2</v>
          </cell>
          <cell r="E41">
            <v>30487.22</v>
          </cell>
          <cell r="F41">
            <v>31847.67</v>
          </cell>
          <cell r="G41">
            <v>32467.75</v>
          </cell>
          <cell r="H41">
            <v>34159.910000000003</v>
          </cell>
          <cell r="I41">
            <v>35574.17</v>
          </cell>
          <cell r="J41">
            <v>36889.82</v>
          </cell>
          <cell r="K41">
            <v>37852.42</v>
          </cell>
          <cell r="L41">
            <v>38949.300000000003</v>
          </cell>
          <cell r="M41">
            <v>37152.5</v>
          </cell>
          <cell r="N41">
            <v>34765.660000000003</v>
          </cell>
          <cell r="O41">
            <v>34198.870000000003</v>
          </cell>
          <cell r="P41">
            <v>32398.82</v>
          </cell>
          <cell r="Q41">
            <v>29860.25</v>
          </cell>
          <cell r="R41">
            <v>28273.43</v>
          </cell>
          <cell r="S41">
            <v>28486.39</v>
          </cell>
          <cell r="T41">
            <v>29445.94</v>
          </cell>
          <cell r="U41">
            <v>30624.76</v>
          </cell>
          <cell r="V41">
            <v>31738.03</v>
          </cell>
          <cell r="W41">
            <v>32525.3</v>
          </cell>
          <cell r="X41">
            <v>32946.31</v>
          </cell>
          <cell r="Y41">
            <v>26067.05</v>
          </cell>
          <cell r="Z41">
            <v>30357.97</v>
          </cell>
          <cell r="AA41">
            <v>32471.39</v>
          </cell>
          <cell r="AB41">
            <v>32597.42</v>
          </cell>
          <cell r="AC41">
            <v>32222.47</v>
          </cell>
          <cell r="AD41">
            <v>31204.67</v>
          </cell>
          <cell r="AE41">
            <v>30194.13</v>
          </cell>
          <cell r="AF41">
            <v>29251.17</v>
          </cell>
          <cell r="AG41">
            <v>28309.360000000001</v>
          </cell>
          <cell r="AH41">
            <v>27309.91</v>
          </cell>
          <cell r="AI41">
            <v>26029.41</v>
          </cell>
          <cell r="AJ41">
            <v>25036.880000000001</v>
          </cell>
          <cell r="AK41">
            <v>23900.43</v>
          </cell>
          <cell r="AL41">
            <v>22697.08</v>
          </cell>
          <cell r="AM41">
            <v>21466.71</v>
          </cell>
          <cell r="AN41">
            <v>20226.189999999999</v>
          </cell>
          <cell r="AO41">
            <v>18920.97</v>
          </cell>
          <cell r="AP41">
            <v>17643.68</v>
          </cell>
          <cell r="AQ41">
            <v>16415.32</v>
          </cell>
          <cell r="AR41">
            <v>15256.96</v>
          </cell>
          <cell r="AS41">
            <v>14167.62</v>
          </cell>
          <cell r="AT41">
            <v>13198.91</v>
          </cell>
          <cell r="AU41">
            <v>12343.47</v>
          </cell>
          <cell r="AV41">
            <v>11585.12</v>
          </cell>
          <cell r="AW41">
            <v>10920.42</v>
          </cell>
          <cell r="AX41">
            <v>10340.5</v>
          </cell>
          <cell r="AY41">
            <v>9854.2900000000009</v>
          </cell>
          <cell r="AZ41">
            <v>9432.7800000000007</v>
          </cell>
          <cell r="BA41">
            <v>9067.4599999999991</v>
          </cell>
          <cell r="BB41">
            <v>8755.31</v>
          </cell>
          <cell r="BC41">
            <v>8490.6299999999992</v>
          </cell>
        </row>
        <row r="42">
          <cell r="A42" t="str">
            <v>EIPETOT WEO[ALLC]</v>
          </cell>
          <cell r="B42" t="str">
            <v>koe/US$15ppp</v>
          </cell>
          <cell r="C42" t="str">
            <v>EnerBase</v>
          </cell>
          <cell r="D42" t="str">
            <v>EIPETOT WEO[ALLC]_ktep/MUS$15ppaS3</v>
          </cell>
          <cell r="E42">
            <v>93.24</v>
          </cell>
          <cell r="F42">
            <v>91.49</v>
          </cell>
          <cell r="G42">
            <v>91.85</v>
          </cell>
          <cell r="H42">
            <v>92.21</v>
          </cell>
          <cell r="I42">
            <v>93.21</v>
          </cell>
          <cell r="J42">
            <v>92.39</v>
          </cell>
          <cell r="K42">
            <v>88.82</v>
          </cell>
          <cell r="L42">
            <v>87.34</v>
          </cell>
          <cell r="M42">
            <v>83.94</v>
          </cell>
          <cell r="N42">
            <v>80.78</v>
          </cell>
          <cell r="O42">
            <v>80.66</v>
          </cell>
          <cell r="P42">
            <v>79.77</v>
          </cell>
          <cell r="Q42">
            <v>81.41</v>
          </cell>
          <cell r="R42">
            <v>76.66</v>
          </cell>
          <cell r="S42">
            <v>74.14</v>
          </cell>
          <cell r="T42">
            <v>73.760000000000005</v>
          </cell>
          <cell r="U42">
            <v>71.55</v>
          </cell>
          <cell r="V42">
            <v>73.34</v>
          </cell>
          <cell r="W42">
            <v>71.36</v>
          </cell>
          <cell r="X42">
            <v>68.14</v>
          </cell>
          <cell r="Y42">
            <v>69.78</v>
          </cell>
          <cell r="Z42">
            <v>70.5</v>
          </cell>
          <cell r="AA42">
            <v>67.569999999999993</v>
          </cell>
          <cell r="AB42">
            <v>62.96</v>
          </cell>
          <cell r="AC42">
            <v>62.55</v>
          </cell>
          <cell r="AD42">
            <v>61.12</v>
          </cell>
          <cell r="AE42">
            <v>59.47</v>
          </cell>
          <cell r="AF42">
            <v>58.13</v>
          </cell>
          <cell r="AG42">
            <v>56.95</v>
          </cell>
          <cell r="AH42">
            <v>55.79</v>
          </cell>
          <cell r="AI42">
            <v>54.95</v>
          </cell>
          <cell r="AJ42">
            <v>54.29</v>
          </cell>
          <cell r="AK42">
            <v>53.76</v>
          </cell>
          <cell r="AL42">
            <v>53.14</v>
          </cell>
          <cell r="AM42">
            <v>52.52</v>
          </cell>
          <cell r="AN42">
            <v>51.93</v>
          </cell>
          <cell r="AO42">
            <v>51.4</v>
          </cell>
          <cell r="AP42">
            <v>50.92</v>
          </cell>
          <cell r="AQ42">
            <v>50.45</v>
          </cell>
          <cell r="AR42">
            <v>49.91</v>
          </cell>
          <cell r="AS42">
            <v>49.33</v>
          </cell>
          <cell r="AT42">
            <v>48.54</v>
          </cell>
          <cell r="AU42">
            <v>47.62</v>
          </cell>
          <cell r="AV42">
            <v>46.65</v>
          </cell>
          <cell r="AW42">
            <v>45.66</v>
          </cell>
          <cell r="AX42">
            <v>44.7</v>
          </cell>
          <cell r="AY42">
            <v>43.7</v>
          </cell>
          <cell r="AZ42">
            <v>42.68</v>
          </cell>
          <cell r="BA42">
            <v>41.64</v>
          </cell>
          <cell r="BB42">
            <v>40.590000000000003</v>
          </cell>
          <cell r="BC42">
            <v>39.549999999999997</v>
          </cell>
        </row>
        <row r="43">
          <cell r="A43" t="str">
            <v>EIPETOT WEO[ALLC]</v>
          </cell>
          <cell r="B43" t="str">
            <v>koe/US$15ppp</v>
          </cell>
          <cell r="C43" t="str">
            <v>EnerBlue</v>
          </cell>
          <cell r="D43" t="str">
            <v>EIPETOT WEO[ALLC]_ktep/MUS$15ppaS1</v>
          </cell>
          <cell r="E43">
            <v>93.24</v>
          </cell>
          <cell r="F43">
            <v>91.49</v>
          </cell>
          <cell r="G43">
            <v>91.85</v>
          </cell>
          <cell r="H43">
            <v>92.21</v>
          </cell>
          <cell r="I43">
            <v>93.21</v>
          </cell>
          <cell r="J43">
            <v>92.39</v>
          </cell>
          <cell r="K43">
            <v>88.82</v>
          </cell>
          <cell r="L43">
            <v>87.34</v>
          </cell>
          <cell r="M43">
            <v>83.94</v>
          </cell>
          <cell r="N43">
            <v>80.78</v>
          </cell>
          <cell r="O43">
            <v>80.66</v>
          </cell>
          <cell r="P43">
            <v>79.77</v>
          </cell>
          <cell r="Q43">
            <v>81.41</v>
          </cell>
          <cell r="R43">
            <v>76.66</v>
          </cell>
          <cell r="S43">
            <v>74.14</v>
          </cell>
          <cell r="T43">
            <v>73.760000000000005</v>
          </cell>
          <cell r="U43">
            <v>71.55</v>
          </cell>
          <cell r="V43">
            <v>73.34</v>
          </cell>
          <cell r="W43">
            <v>71.36</v>
          </cell>
          <cell r="X43">
            <v>68.14</v>
          </cell>
          <cell r="Y43">
            <v>69.78</v>
          </cell>
          <cell r="Z43">
            <v>70.5</v>
          </cell>
          <cell r="AA43">
            <v>67.569999999999993</v>
          </cell>
          <cell r="AB43">
            <v>62.96</v>
          </cell>
          <cell r="AC43">
            <v>61.99</v>
          </cell>
          <cell r="AD43">
            <v>59.74</v>
          </cell>
          <cell r="AE43">
            <v>57.18</v>
          </cell>
          <cell r="AF43">
            <v>54.99</v>
          </cell>
          <cell r="AG43">
            <v>52.8</v>
          </cell>
          <cell r="AH43">
            <v>50.59</v>
          </cell>
          <cell r="AI43">
            <v>48.41</v>
          </cell>
          <cell r="AJ43">
            <v>46.57</v>
          </cell>
          <cell r="AK43">
            <v>44.78</v>
          </cell>
          <cell r="AL43">
            <v>42.91</v>
          </cell>
          <cell r="AM43">
            <v>41.12</v>
          </cell>
          <cell r="AN43">
            <v>39.380000000000003</v>
          </cell>
          <cell r="AO43">
            <v>37.729999999999997</v>
          </cell>
          <cell r="AP43">
            <v>36.1</v>
          </cell>
          <cell r="AQ43">
            <v>34.53</v>
          </cell>
          <cell r="AR43">
            <v>32.96</v>
          </cell>
          <cell r="AS43">
            <v>31.83</v>
          </cell>
          <cell r="AT43">
            <v>30.73</v>
          </cell>
          <cell r="AU43">
            <v>29.11</v>
          </cell>
          <cell r="AV43">
            <v>28.04</v>
          </cell>
          <cell r="AW43">
            <v>26.9</v>
          </cell>
          <cell r="AX43">
            <v>26.2</v>
          </cell>
          <cell r="AY43">
            <v>25.34</v>
          </cell>
          <cell r="AZ43">
            <v>24.79</v>
          </cell>
          <cell r="BA43">
            <v>24.16</v>
          </cell>
          <cell r="BB43">
            <v>23.55</v>
          </cell>
          <cell r="BC43">
            <v>22.98</v>
          </cell>
        </row>
        <row r="44">
          <cell r="A44" t="str">
            <v>EIPETOT WEO[ALLC]</v>
          </cell>
          <cell r="B44" t="str">
            <v>koe/US$15ppp</v>
          </cell>
          <cell r="C44" t="str">
            <v>EnerGreen</v>
          </cell>
          <cell r="D44" t="str">
            <v>EIPETOT WEO[ALLC]_ktep/MUS$15ppaS2</v>
          </cell>
          <cell r="E44">
            <v>93.24</v>
          </cell>
          <cell r="F44">
            <v>91.49</v>
          </cell>
          <cell r="G44">
            <v>91.85</v>
          </cell>
          <cell r="H44">
            <v>92.21</v>
          </cell>
          <cell r="I44">
            <v>93.21</v>
          </cell>
          <cell r="J44">
            <v>92.39</v>
          </cell>
          <cell r="K44">
            <v>88.82</v>
          </cell>
          <cell r="L44">
            <v>87.34</v>
          </cell>
          <cell r="M44">
            <v>83.94</v>
          </cell>
          <cell r="N44">
            <v>80.78</v>
          </cell>
          <cell r="O44">
            <v>80.66</v>
          </cell>
          <cell r="P44">
            <v>79.77</v>
          </cell>
          <cell r="Q44">
            <v>81.41</v>
          </cell>
          <cell r="R44">
            <v>76.66</v>
          </cell>
          <cell r="S44">
            <v>74.14</v>
          </cell>
          <cell r="T44">
            <v>73.760000000000005</v>
          </cell>
          <cell r="U44">
            <v>71.55</v>
          </cell>
          <cell r="V44">
            <v>73.34</v>
          </cell>
          <cell r="W44">
            <v>71.36</v>
          </cell>
          <cell r="X44">
            <v>68.14</v>
          </cell>
          <cell r="Y44">
            <v>69.78</v>
          </cell>
          <cell r="Z44">
            <v>70.5</v>
          </cell>
          <cell r="AA44">
            <v>67.569999999999993</v>
          </cell>
          <cell r="AB44">
            <v>62.96</v>
          </cell>
          <cell r="AC44">
            <v>61.78</v>
          </cell>
          <cell r="AD44">
            <v>59.26</v>
          </cell>
          <cell r="AE44">
            <v>56.4</v>
          </cell>
          <cell r="AF44">
            <v>54.05</v>
          </cell>
          <cell r="AG44">
            <v>51.62</v>
          </cell>
          <cell r="AH44">
            <v>49.21</v>
          </cell>
          <cell r="AI44">
            <v>46.83</v>
          </cell>
          <cell r="AJ44">
            <v>44.86</v>
          </cell>
          <cell r="AK44">
            <v>42.96</v>
          </cell>
          <cell r="AL44">
            <v>41.1</v>
          </cell>
          <cell r="AM44">
            <v>39.39</v>
          </cell>
          <cell r="AN44">
            <v>37.799999999999997</v>
          </cell>
          <cell r="AO44">
            <v>36.24</v>
          </cell>
          <cell r="AP44">
            <v>34.75</v>
          </cell>
          <cell r="AQ44">
            <v>33.32</v>
          </cell>
          <cell r="AR44">
            <v>31.78</v>
          </cell>
          <cell r="AS44">
            <v>30.56</v>
          </cell>
          <cell r="AT44">
            <v>29.3</v>
          </cell>
          <cell r="AU44">
            <v>27.85</v>
          </cell>
          <cell r="AV44">
            <v>26.73</v>
          </cell>
          <cell r="AW44">
            <v>25.93</v>
          </cell>
          <cell r="AX44">
            <v>24.7</v>
          </cell>
          <cell r="AY44">
            <v>23.81</v>
          </cell>
          <cell r="AZ44">
            <v>22.75</v>
          </cell>
          <cell r="BA44">
            <v>21.94</v>
          </cell>
          <cell r="BB44">
            <v>20.99</v>
          </cell>
          <cell r="BC44">
            <v>20.22</v>
          </cell>
        </row>
        <row r="45">
          <cell r="A45" t="str">
            <v>SHPEREN[ALLC]</v>
          </cell>
          <cell r="B45" t="str">
            <v>%</v>
          </cell>
          <cell r="C45" t="str">
            <v>EnerBase</v>
          </cell>
          <cell r="D45" t="str">
            <v>SHPEREN[ALLC]_%S3</v>
          </cell>
          <cell r="E45">
            <v>5.98</v>
          </cell>
          <cell r="F45">
            <v>6.86</v>
          </cell>
          <cell r="G45">
            <v>5.82</v>
          </cell>
          <cell r="H45">
            <v>7.3</v>
          </cell>
          <cell r="I45">
            <v>6.75</v>
          </cell>
          <cell r="J45">
            <v>6.46</v>
          </cell>
          <cell r="K45">
            <v>6.92</v>
          </cell>
          <cell r="L45">
            <v>7.54</v>
          </cell>
          <cell r="M45">
            <v>8.1300000000000008</v>
          </cell>
          <cell r="N45">
            <v>10.41</v>
          </cell>
          <cell r="O45">
            <v>12.2</v>
          </cell>
          <cell r="P45">
            <v>12.17</v>
          </cell>
          <cell r="Q45">
            <v>12.92</v>
          </cell>
          <cell r="R45">
            <v>14.9</v>
          </cell>
          <cell r="S45">
            <v>15.63</v>
          </cell>
          <cell r="T45">
            <v>14.51</v>
          </cell>
          <cell r="U45">
            <v>14.93</v>
          </cell>
          <cell r="V45">
            <v>13.66</v>
          </cell>
          <cell r="W45">
            <v>15.07</v>
          </cell>
          <cell r="X45">
            <v>15.42</v>
          </cell>
          <cell r="Y45">
            <v>18.16</v>
          </cell>
          <cell r="Z45">
            <v>18.34</v>
          </cell>
          <cell r="AA45">
            <v>17.93</v>
          </cell>
          <cell r="AB45">
            <v>20.05</v>
          </cell>
          <cell r="AC45">
            <v>20.16</v>
          </cell>
          <cell r="AD45">
            <v>20.89</v>
          </cell>
          <cell r="AE45">
            <v>21.91</v>
          </cell>
          <cell r="AF45">
            <v>22.36</v>
          </cell>
          <cell r="AG45">
            <v>22.79</v>
          </cell>
          <cell r="AH45">
            <v>23.2</v>
          </cell>
          <cell r="AI45">
            <v>23.65</v>
          </cell>
          <cell r="AJ45">
            <v>24.11</v>
          </cell>
          <cell r="AK45">
            <v>24.42</v>
          </cell>
          <cell r="AL45">
            <v>24.71</v>
          </cell>
          <cell r="AM45">
            <v>24.96</v>
          </cell>
          <cell r="AN45">
            <v>25.16</v>
          </cell>
          <cell r="AO45">
            <v>25.45</v>
          </cell>
          <cell r="AP45">
            <v>25.64</v>
          </cell>
          <cell r="AQ45">
            <v>25.84</v>
          </cell>
          <cell r="AR45">
            <v>26.07</v>
          </cell>
          <cell r="AS45">
            <v>26.37</v>
          </cell>
          <cell r="AT45">
            <v>26.94</v>
          </cell>
          <cell r="AU45">
            <v>27.78</v>
          </cell>
          <cell r="AV45">
            <v>28.79</v>
          </cell>
          <cell r="AW45">
            <v>29.88</v>
          </cell>
          <cell r="AX45">
            <v>30.96</v>
          </cell>
          <cell r="AY45">
            <v>32.18</v>
          </cell>
          <cell r="AZ45">
            <v>33.54</v>
          </cell>
          <cell r="BA45">
            <v>35.07</v>
          </cell>
          <cell r="BB45">
            <v>36.700000000000003</v>
          </cell>
          <cell r="BC45">
            <v>38.43</v>
          </cell>
        </row>
        <row r="46">
          <cell r="A46" t="str">
            <v>SHPEREN[ALLC]</v>
          </cell>
          <cell r="B46" t="str">
            <v>%</v>
          </cell>
          <cell r="C46" t="str">
            <v>EnerBlue</v>
          </cell>
          <cell r="D46" t="str">
            <v>SHPEREN[ALLC]_%S1</v>
          </cell>
          <cell r="E46">
            <v>5.98</v>
          </cell>
          <cell r="F46">
            <v>6.86</v>
          </cell>
          <cell r="G46">
            <v>5.82</v>
          </cell>
          <cell r="H46">
            <v>7.3</v>
          </cell>
          <cell r="I46">
            <v>6.75</v>
          </cell>
          <cell r="J46">
            <v>6.46</v>
          </cell>
          <cell r="K46">
            <v>6.92</v>
          </cell>
          <cell r="L46">
            <v>7.54</v>
          </cell>
          <cell r="M46">
            <v>8.1300000000000008</v>
          </cell>
          <cell r="N46">
            <v>10.41</v>
          </cell>
          <cell r="O46">
            <v>12.2</v>
          </cell>
          <cell r="P46">
            <v>12.17</v>
          </cell>
          <cell r="Q46">
            <v>12.92</v>
          </cell>
          <cell r="R46">
            <v>14.9</v>
          </cell>
          <cell r="S46">
            <v>15.63</v>
          </cell>
          <cell r="T46">
            <v>14.51</v>
          </cell>
          <cell r="U46">
            <v>14.93</v>
          </cell>
          <cell r="V46">
            <v>13.66</v>
          </cell>
          <cell r="W46">
            <v>15.07</v>
          </cell>
          <cell r="X46">
            <v>15.42</v>
          </cell>
          <cell r="Y46">
            <v>18.16</v>
          </cell>
          <cell r="Z46">
            <v>18.34</v>
          </cell>
          <cell r="AA46">
            <v>17.93</v>
          </cell>
          <cell r="AB46">
            <v>20.05</v>
          </cell>
          <cell r="AC46">
            <v>20.55</v>
          </cell>
          <cell r="AD46">
            <v>21.82</v>
          </cell>
          <cell r="AE46">
            <v>23.83</v>
          </cell>
          <cell r="AF46">
            <v>24.95</v>
          </cell>
          <cell r="AG46">
            <v>26.19</v>
          </cell>
          <cell r="AH46">
            <v>27.71</v>
          </cell>
          <cell r="AI46">
            <v>30.07</v>
          </cell>
          <cell r="AJ46">
            <v>32.409999999999997</v>
          </cell>
          <cell r="AK46">
            <v>35.08</v>
          </cell>
          <cell r="AL46">
            <v>37.76</v>
          </cell>
          <cell r="AM46">
            <v>40.32</v>
          </cell>
          <cell r="AN46">
            <v>42.77</v>
          </cell>
          <cell r="AO46">
            <v>45.27</v>
          </cell>
          <cell r="AP46">
            <v>47.68</v>
          </cell>
          <cell r="AQ46">
            <v>50.25</v>
          </cell>
          <cell r="AR46">
            <v>53.43</v>
          </cell>
          <cell r="AS46">
            <v>55.63</v>
          </cell>
          <cell r="AT46">
            <v>58.19</v>
          </cell>
          <cell r="AU46">
            <v>62.94</v>
          </cell>
          <cell r="AV46">
            <v>65.88</v>
          </cell>
          <cell r="AW46">
            <v>69.91</v>
          </cell>
          <cell r="AX46">
            <v>71.290000000000006</v>
          </cell>
          <cell r="AY46">
            <v>74.150000000000006</v>
          </cell>
          <cell r="AZ46">
            <v>74.89</v>
          </cell>
          <cell r="BA46">
            <v>76.849999999999994</v>
          </cell>
          <cell r="BB46">
            <v>78.05</v>
          </cell>
          <cell r="BC46">
            <v>79.75</v>
          </cell>
        </row>
        <row r="47">
          <cell r="A47" t="str">
            <v>SHPEREN[ALLC]</v>
          </cell>
          <cell r="B47" t="str">
            <v>%</v>
          </cell>
          <cell r="C47" t="str">
            <v>EnerGreen</v>
          </cell>
          <cell r="D47" t="str">
            <v>SHPEREN[ALLC]_%S2</v>
          </cell>
          <cell r="E47">
            <v>5.98</v>
          </cell>
          <cell r="F47">
            <v>6.86</v>
          </cell>
          <cell r="G47">
            <v>5.82</v>
          </cell>
          <cell r="H47">
            <v>7.3</v>
          </cell>
          <cell r="I47">
            <v>6.75</v>
          </cell>
          <cell r="J47">
            <v>6.46</v>
          </cell>
          <cell r="K47">
            <v>6.92</v>
          </cell>
          <cell r="L47">
            <v>7.54</v>
          </cell>
          <cell r="M47">
            <v>8.1300000000000008</v>
          </cell>
          <cell r="N47">
            <v>10.41</v>
          </cell>
          <cell r="O47">
            <v>12.2</v>
          </cell>
          <cell r="P47">
            <v>12.17</v>
          </cell>
          <cell r="Q47">
            <v>12.92</v>
          </cell>
          <cell r="R47">
            <v>14.9</v>
          </cell>
          <cell r="S47">
            <v>15.63</v>
          </cell>
          <cell r="T47">
            <v>14.51</v>
          </cell>
          <cell r="U47">
            <v>14.93</v>
          </cell>
          <cell r="V47">
            <v>13.66</v>
          </cell>
          <cell r="W47">
            <v>15.07</v>
          </cell>
          <cell r="X47">
            <v>15.42</v>
          </cell>
          <cell r="Y47">
            <v>18.16</v>
          </cell>
          <cell r="Z47">
            <v>18.34</v>
          </cell>
          <cell r="AA47">
            <v>17.93</v>
          </cell>
          <cell r="AB47">
            <v>20.05</v>
          </cell>
          <cell r="AC47">
            <v>21.11</v>
          </cell>
          <cell r="AD47">
            <v>22.58</v>
          </cell>
          <cell r="AE47">
            <v>24.94</v>
          </cell>
          <cell r="AF47">
            <v>26.83</v>
          </cell>
          <cell r="AG47">
            <v>28.41</v>
          </cell>
          <cell r="AH47">
            <v>30.59</v>
          </cell>
          <cell r="AI47">
            <v>33.5</v>
          </cell>
          <cell r="AJ47">
            <v>36.21</v>
          </cell>
          <cell r="AK47">
            <v>38.75</v>
          </cell>
          <cell r="AL47">
            <v>41.31</v>
          </cell>
          <cell r="AM47">
            <v>43.88</v>
          </cell>
          <cell r="AN47">
            <v>46.45</v>
          </cell>
          <cell r="AO47">
            <v>49.06</v>
          </cell>
          <cell r="AP47">
            <v>51.43</v>
          </cell>
          <cell r="AQ47">
            <v>53.74</v>
          </cell>
          <cell r="AR47">
            <v>56.72</v>
          </cell>
          <cell r="AS47">
            <v>59.16</v>
          </cell>
          <cell r="AT47">
            <v>61.87</v>
          </cell>
          <cell r="AU47">
            <v>65.94</v>
          </cell>
          <cell r="AV47">
            <v>68.89</v>
          </cell>
          <cell r="AW47">
            <v>70.930000000000007</v>
          </cell>
          <cell r="AX47">
            <v>74.72</v>
          </cell>
          <cell r="AY47">
            <v>77.5</v>
          </cell>
          <cell r="AZ47">
            <v>81.2</v>
          </cell>
          <cell r="BA47">
            <v>83.71</v>
          </cell>
          <cell r="BB47">
            <v>87.25</v>
          </cell>
          <cell r="BC47">
            <v>89.86</v>
          </cell>
        </row>
        <row r="48">
          <cell r="A48" t="str">
            <v>SHFCREN[ALLC]</v>
          </cell>
          <cell r="B48" t="str">
            <v>%</v>
          </cell>
          <cell r="C48" t="str">
            <v>EnerBase</v>
          </cell>
          <cell r="D48" t="str">
            <v>SHFCREN[ALLC]_%S3</v>
          </cell>
          <cell r="E48">
            <v>7.74</v>
          </cell>
          <cell r="F48">
            <v>8.75</v>
          </cell>
          <cell r="G48">
            <v>7.4</v>
          </cell>
          <cell r="H48">
            <v>8.75</v>
          </cell>
          <cell r="I48">
            <v>7.9</v>
          </cell>
          <cell r="J48">
            <v>7.23</v>
          </cell>
          <cell r="K48">
            <v>8.24</v>
          </cell>
          <cell r="L48">
            <v>8.69</v>
          </cell>
          <cell r="M48">
            <v>9.32</v>
          </cell>
          <cell r="N48">
            <v>11.71</v>
          </cell>
          <cell r="O48">
            <v>13.79</v>
          </cell>
          <cell r="P48">
            <v>14.21</v>
          </cell>
          <cell r="Q48">
            <v>15.3</v>
          </cell>
          <cell r="R48">
            <v>16.28</v>
          </cell>
          <cell r="S48">
            <v>16.649999999999999</v>
          </cell>
          <cell r="T48">
            <v>15.67</v>
          </cell>
          <cell r="U48">
            <v>16.12</v>
          </cell>
          <cell r="V48">
            <v>14.79</v>
          </cell>
          <cell r="W48">
            <v>16.329999999999998</v>
          </cell>
          <cell r="X48">
            <v>16.149999999999999</v>
          </cell>
          <cell r="Y48">
            <v>18.690000000000001</v>
          </cell>
          <cell r="Z48">
            <v>18.32</v>
          </cell>
          <cell r="AA48">
            <v>17.600000000000001</v>
          </cell>
          <cell r="AB48">
            <v>19.579999999999998</v>
          </cell>
          <cell r="AC48">
            <v>19.64</v>
          </cell>
          <cell r="AD48">
            <v>20</v>
          </cell>
          <cell r="AE48">
            <v>21.03</v>
          </cell>
          <cell r="AF48">
            <v>21.53</v>
          </cell>
          <cell r="AG48">
            <v>21.99</v>
          </cell>
          <cell r="AH48">
            <v>22.43</v>
          </cell>
          <cell r="AI48">
            <v>22.91</v>
          </cell>
          <cell r="AJ48">
            <v>23.4</v>
          </cell>
          <cell r="AK48">
            <v>23.76</v>
          </cell>
          <cell r="AL48">
            <v>24.09</v>
          </cell>
          <cell r="AM48">
            <v>24.39</v>
          </cell>
          <cell r="AN48">
            <v>24.65</v>
          </cell>
          <cell r="AO48">
            <v>25</v>
          </cell>
          <cell r="AP48">
            <v>25.25</v>
          </cell>
          <cell r="AQ48">
            <v>25.49</v>
          </cell>
          <cell r="AR48">
            <v>25.74</v>
          </cell>
          <cell r="AS48">
            <v>26</v>
          </cell>
          <cell r="AT48">
            <v>26.4</v>
          </cell>
          <cell r="AU48">
            <v>27.08</v>
          </cell>
          <cell r="AV48">
            <v>27.91</v>
          </cell>
          <cell r="AW48">
            <v>28.79</v>
          </cell>
          <cell r="AX48">
            <v>29.67</v>
          </cell>
          <cell r="AY48">
            <v>30.65</v>
          </cell>
          <cell r="AZ48">
            <v>31.74</v>
          </cell>
          <cell r="BA48">
            <v>32.94</v>
          </cell>
          <cell r="BB48">
            <v>34.200000000000003</v>
          </cell>
          <cell r="BC48">
            <v>35.51</v>
          </cell>
        </row>
        <row r="49">
          <cell r="A49" t="str">
            <v>SHFCREN[ALLC]</v>
          </cell>
          <cell r="B49" t="str">
            <v>%</v>
          </cell>
          <cell r="C49" t="str">
            <v>EnerBlue</v>
          </cell>
          <cell r="D49" t="str">
            <v>SHFCREN[ALLC]_%S1</v>
          </cell>
          <cell r="E49">
            <v>7.74</v>
          </cell>
          <cell r="F49">
            <v>8.75</v>
          </cell>
          <cell r="G49">
            <v>7.4</v>
          </cell>
          <cell r="H49">
            <v>8.75</v>
          </cell>
          <cell r="I49">
            <v>7.9</v>
          </cell>
          <cell r="J49">
            <v>7.23</v>
          </cell>
          <cell r="K49">
            <v>8.24</v>
          </cell>
          <cell r="L49">
            <v>8.69</v>
          </cell>
          <cell r="M49">
            <v>9.32</v>
          </cell>
          <cell r="N49">
            <v>11.71</v>
          </cell>
          <cell r="O49">
            <v>13.79</v>
          </cell>
          <cell r="P49">
            <v>14.21</v>
          </cell>
          <cell r="Q49">
            <v>15.3</v>
          </cell>
          <cell r="R49">
            <v>16.28</v>
          </cell>
          <cell r="S49">
            <v>16.649999999999999</v>
          </cell>
          <cell r="T49">
            <v>15.67</v>
          </cell>
          <cell r="U49">
            <v>16.12</v>
          </cell>
          <cell r="V49">
            <v>14.79</v>
          </cell>
          <cell r="W49">
            <v>16.329999999999998</v>
          </cell>
          <cell r="X49">
            <v>16.149999999999999</v>
          </cell>
          <cell r="Y49">
            <v>18.690000000000001</v>
          </cell>
          <cell r="Z49">
            <v>18.32</v>
          </cell>
          <cell r="AA49">
            <v>17.600000000000001</v>
          </cell>
          <cell r="AB49">
            <v>19.579999999999998</v>
          </cell>
          <cell r="AC49">
            <v>19.72</v>
          </cell>
          <cell r="AD49">
            <v>20.83</v>
          </cell>
          <cell r="AE49">
            <v>22.77</v>
          </cell>
          <cell r="AF49">
            <v>23.9</v>
          </cell>
          <cell r="AG49">
            <v>25.17</v>
          </cell>
          <cell r="AH49">
            <v>26.72</v>
          </cell>
          <cell r="AI49">
            <v>29.09</v>
          </cell>
          <cell r="AJ49">
            <v>31.46</v>
          </cell>
          <cell r="AK49">
            <v>34.19</v>
          </cell>
          <cell r="AL49">
            <v>37.01</v>
          </cell>
          <cell r="AM49">
            <v>39.69</v>
          </cell>
          <cell r="AN49">
            <v>42.27</v>
          </cell>
          <cell r="AO49">
            <v>44.98</v>
          </cell>
          <cell r="AP49">
            <v>47.71</v>
          </cell>
          <cell r="AQ49">
            <v>50.66</v>
          </cell>
          <cell r="AR49">
            <v>54.04</v>
          </cell>
          <cell r="AS49">
            <v>56.16</v>
          </cell>
          <cell r="AT49">
            <v>58.54</v>
          </cell>
          <cell r="AU49">
            <v>61.91</v>
          </cell>
          <cell r="AV49">
            <v>64.260000000000005</v>
          </cell>
          <cell r="AW49">
            <v>67</v>
          </cell>
          <cell r="AX49">
            <v>68.41</v>
          </cell>
          <cell r="AY49">
            <v>70.34</v>
          </cell>
          <cell r="AZ49">
            <v>71.31</v>
          </cell>
          <cell r="BA49">
            <v>72.67</v>
          </cell>
          <cell r="BB49">
            <v>73.63</v>
          </cell>
          <cell r="BC49">
            <v>74.7</v>
          </cell>
        </row>
        <row r="50">
          <cell r="A50" t="str">
            <v>SHFCREN[ALLC]</v>
          </cell>
          <cell r="B50" t="str">
            <v>%</v>
          </cell>
          <cell r="C50" t="str">
            <v>EnerGreen</v>
          </cell>
          <cell r="D50" t="str">
            <v>SHFCREN[ALLC]_%S2</v>
          </cell>
          <cell r="E50">
            <v>7.74</v>
          </cell>
          <cell r="F50">
            <v>8.75</v>
          </cell>
          <cell r="G50">
            <v>7.4</v>
          </cell>
          <cell r="H50">
            <v>8.75</v>
          </cell>
          <cell r="I50">
            <v>7.9</v>
          </cell>
          <cell r="J50">
            <v>7.23</v>
          </cell>
          <cell r="K50">
            <v>8.24</v>
          </cell>
          <cell r="L50">
            <v>8.69</v>
          </cell>
          <cell r="M50">
            <v>9.32</v>
          </cell>
          <cell r="N50">
            <v>11.71</v>
          </cell>
          <cell r="O50">
            <v>13.79</v>
          </cell>
          <cell r="P50">
            <v>14.21</v>
          </cell>
          <cell r="Q50">
            <v>15.3</v>
          </cell>
          <cell r="R50">
            <v>16.28</v>
          </cell>
          <cell r="S50">
            <v>16.649999999999999</v>
          </cell>
          <cell r="T50">
            <v>15.67</v>
          </cell>
          <cell r="U50">
            <v>16.12</v>
          </cell>
          <cell r="V50">
            <v>14.79</v>
          </cell>
          <cell r="W50">
            <v>16.329999999999998</v>
          </cell>
          <cell r="X50">
            <v>16.149999999999999</v>
          </cell>
          <cell r="Y50">
            <v>18.690000000000001</v>
          </cell>
          <cell r="Z50">
            <v>18.32</v>
          </cell>
          <cell r="AA50">
            <v>17.600000000000001</v>
          </cell>
          <cell r="AB50">
            <v>19.579999999999998</v>
          </cell>
          <cell r="AC50">
            <v>20.28</v>
          </cell>
          <cell r="AD50">
            <v>21.64</v>
          </cell>
          <cell r="AE50">
            <v>23.93</v>
          </cell>
          <cell r="AF50">
            <v>25.81</v>
          </cell>
          <cell r="AG50">
            <v>27.38</v>
          </cell>
          <cell r="AH50">
            <v>29.54</v>
          </cell>
          <cell r="AI50">
            <v>32.43</v>
          </cell>
          <cell r="AJ50">
            <v>35.17</v>
          </cell>
          <cell r="AK50">
            <v>37.85</v>
          </cell>
          <cell r="AL50">
            <v>40.5</v>
          </cell>
          <cell r="AM50">
            <v>43.18</v>
          </cell>
          <cell r="AN50">
            <v>45.88</v>
          </cell>
          <cell r="AO50">
            <v>48.67</v>
          </cell>
          <cell r="AP50">
            <v>51.27</v>
          </cell>
          <cell r="AQ50">
            <v>53.91</v>
          </cell>
          <cell r="AR50">
            <v>57.1</v>
          </cell>
          <cell r="AS50">
            <v>59.46</v>
          </cell>
          <cell r="AT50">
            <v>61.84</v>
          </cell>
          <cell r="AU50">
            <v>64.55</v>
          </cell>
          <cell r="AV50">
            <v>66.760000000000005</v>
          </cell>
          <cell r="AW50">
            <v>68.430000000000007</v>
          </cell>
          <cell r="AX50">
            <v>70.75</v>
          </cell>
          <cell r="AY50">
            <v>72.53</v>
          </cell>
          <cell r="AZ50">
            <v>74.569999999999993</v>
          </cell>
          <cell r="BA50">
            <v>76.040000000000006</v>
          </cell>
          <cell r="BB50">
            <v>77.739999999999995</v>
          </cell>
          <cell r="BC50">
            <v>79</v>
          </cell>
        </row>
        <row r="51">
          <cell r="A51" t="str">
            <v>SHFCFUEL[ALLC,ELE]</v>
          </cell>
          <cell r="B51" t="str">
            <v>%</v>
          </cell>
          <cell r="C51" t="str">
            <v>EnerBase</v>
          </cell>
          <cell r="D51" t="str">
            <v>SHFCFUEL[ALLC,ELE]_%S3</v>
          </cell>
          <cell r="E51">
            <v>18.8</v>
          </cell>
          <cell r="F51">
            <v>19.239999999999998</v>
          </cell>
          <cell r="G51">
            <v>19.38</v>
          </cell>
          <cell r="H51">
            <v>19.579999999999998</v>
          </cell>
          <cell r="I51">
            <v>20.010000000000002</v>
          </cell>
          <cell r="J51">
            <v>20.350000000000001</v>
          </cell>
          <cell r="K51">
            <v>21.16</v>
          </cell>
          <cell r="L51">
            <v>20.99</v>
          </cell>
          <cell r="M51">
            <v>22.16</v>
          </cell>
          <cell r="N51">
            <v>22.41</v>
          </cell>
          <cell r="O51">
            <v>22.53</v>
          </cell>
          <cell r="P51">
            <v>23.23</v>
          </cell>
          <cell r="Q51">
            <v>24.08</v>
          </cell>
          <cell r="R51">
            <v>24.03</v>
          </cell>
          <cell r="S51">
            <v>24.39</v>
          </cell>
          <cell r="T51">
            <v>24.64</v>
          </cell>
          <cell r="U51">
            <v>24.09</v>
          </cell>
          <cell r="V51">
            <v>24.17</v>
          </cell>
          <cell r="W51">
            <v>23.56</v>
          </cell>
          <cell r="X51">
            <v>23.22</v>
          </cell>
          <cell r="Y51">
            <v>24.26</v>
          </cell>
          <cell r="Z51">
            <v>23.37</v>
          </cell>
          <cell r="AA51">
            <v>23.42</v>
          </cell>
          <cell r="AB51">
            <v>23.17</v>
          </cell>
          <cell r="AC51">
            <v>23.44</v>
          </cell>
          <cell r="AD51">
            <v>23.75</v>
          </cell>
          <cell r="AE51">
            <v>24.11</v>
          </cell>
          <cell r="AF51">
            <v>24.39</v>
          </cell>
          <cell r="AG51">
            <v>24.69</v>
          </cell>
          <cell r="AH51">
            <v>24.99</v>
          </cell>
          <cell r="AI51">
            <v>25.33</v>
          </cell>
          <cell r="AJ51">
            <v>25.65</v>
          </cell>
          <cell r="AK51">
            <v>25.98</v>
          </cell>
          <cell r="AL51">
            <v>26.32</v>
          </cell>
          <cell r="AM51">
            <v>26.68</v>
          </cell>
          <cell r="AN51">
            <v>27.07</v>
          </cell>
          <cell r="AO51">
            <v>27.47</v>
          </cell>
          <cell r="AP51">
            <v>27.88</v>
          </cell>
          <cell r="AQ51">
            <v>28.29</v>
          </cell>
          <cell r="AR51">
            <v>28.69</v>
          </cell>
          <cell r="AS51">
            <v>29.1</v>
          </cell>
          <cell r="AT51">
            <v>29.5</v>
          </cell>
          <cell r="AU51">
            <v>29.91</v>
          </cell>
          <cell r="AV51">
            <v>30.31</v>
          </cell>
          <cell r="AW51">
            <v>30.7</v>
          </cell>
          <cell r="AX51">
            <v>31.1</v>
          </cell>
          <cell r="AY51">
            <v>31.49</v>
          </cell>
          <cell r="AZ51">
            <v>31.89</v>
          </cell>
          <cell r="BA51">
            <v>32.28</v>
          </cell>
          <cell r="BB51">
            <v>32.659999999999997</v>
          </cell>
          <cell r="BC51">
            <v>33.049999999999997</v>
          </cell>
        </row>
        <row r="52">
          <cell r="A52" t="str">
            <v>SHFCFUEL[ALLC,ELE]</v>
          </cell>
          <cell r="B52" t="str">
            <v>%</v>
          </cell>
          <cell r="C52" t="str">
            <v>EnerBlue</v>
          </cell>
          <cell r="D52" t="str">
            <v>SHFCFUEL[ALLC,ELE]_%S1</v>
          </cell>
          <cell r="E52">
            <v>18.8</v>
          </cell>
          <cell r="F52">
            <v>19.239999999999998</v>
          </cell>
          <cell r="G52">
            <v>19.38</v>
          </cell>
          <cell r="H52">
            <v>19.579999999999998</v>
          </cell>
          <cell r="I52">
            <v>20.010000000000002</v>
          </cell>
          <cell r="J52">
            <v>20.350000000000001</v>
          </cell>
          <cell r="K52">
            <v>21.16</v>
          </cell>
          <cell r="L52">
            <v>20.99</v>
          </cell>
          <cell r="M52">
            <v>22.16</v>
          </cell>
          <cell r="N52">
            <v>22.41</v>
          </cell>
          <cell r="O52">
            <v>22.53</v>
          </cell>
          <cell r="P52">
            <v>23.23</v>
          </cell>
          <cell r="Q52">
            <v>24.08</v>
          </cell>
          <cell r="R52">
            <v>24.03</v>
          </cell>
          <cell r="S52">
            <v>24.39</v>
          </cell>
          <cell r="T52">
            <v>24.64</v>
          </cell>
          <cell r="U52">
            <v>24.09</v>
          </cell>
          <cell r="V52">
            <v>24.17</v>
          </cell>
          <cell r="W52">
            <v>23.56</v>
          </cell>
          <cell r="X52">
            <v>23.22</v>
          </cell>
          <cell r="Y52">
            <v>24.26</v>
          </cell>
          <cell r="Z52">
            <v>23.37</v>
          </cell>
          <cell r="AA52">
            <v>23.42</v>
          </cell>
          <cell r="AB52">
            <v>23.17</v>
          </cell>
          <cell r="AC52">
            <v>23.8</v>
          </cell>
          <cell r="AD52">
            <v>24.67</v>
          </cell>
          <cell r="AE52">
            <v>25.69</v>
          </cell>
          <cell r="AF52">
            <v>26.73</v>
          </cell>
          <cell r="AG52">
            <v>27.87</v>
          </cell>
          <cell r="AH52">
            <v>29.07</v>
          </cell>
          <cell r="AI52">
            <v>30.36</v>
          </cell>
          <cell r="AJ52">
            <v>31.56</v>
          </cell>
          <cell r="AK52">
            <v>33.020000000000003</v>
          </cell>
          <cell r="AL52">
            <v>34.61</v>
          </cell>
          <cell r="AM52">
            <v>36.36</v>
          </cell>
          <cell r="AN52">
            <v>38.28</v>
          </cell>
          <cell r="AO52">
            <v>40.33</v>
          </cell>
          <cell r="AP52">
            <v>42.46</v>
          </cell>
          <cell r="AQ52">
            <v>44.61</v>
          </cell>
          <cell r="AR52">
            <v>46.78</v>
          </cell>
          <cell r="AS52">
            <v>48.84</v>
          </cell>
          <cell r="AT52">
            <v>50.76</v>
          </cell>
          <cell r="AU52">
            <v>52.57</v>
          </cell>
          <cell r="AV52">
            <v>54.16</v>
          </cell>
          <cell r="AW52">
            <v>55.78</v>
          </cell>
          <cell r="AX52">
            <v>57.05</v>
          </cell>
          <cell r="AY52">
            <v>58.36</v>
          </cell>
          <cell r="AZ52">
            <v>59.34</v>
          </cell>
          <cell r="BA52">
            <v>60.36</v>
          </cell>
          <cell r="BB52">
            <v>61.06</v>
          </cell>
          <cell r="BC52">
            <v>61.82</v>
          </cell>
        </row>
        <row r="53">
          <cell r="A53" t="str">
            <v>SHFCFUEL[ALLC,ELE]</v>
          </cell>
          <cell r="B53" t="str">
            <v>%</v>
          </cell>
          <cell r="C53" t="str">
            <v>EnerGreen</v>
          </cell>
          <cell r="D53" t="str">
            <v>SHFCFUEL[ALLC,ELE]_%S2</v>
          </cell>
          <cell r="E53">
            <v>18.8</v>
          </cell>
          <cell r="F53">
            <v>19.239999999999998</v>
          </cell>
          <cell r="G53">
            <v>19.38</v>
          </cell>
          <cell r="H53">
            <v>19.579999999999998</v>
          </cell>
          <cell r="I53">
            <v>20.010000000000002</v>
          </cell>
          <cell r="J53">
            <v>20.350000000000001</v>
          </cell>
          <cell r="K53">
            <v>21.16</v>
          </cell>
          <cell r="L53">
            <v>20.99</v>
          </cell>
          <cell r="M53">
            <v>22.16</v>
          </cell>
          <cell r="N53">
            <v>22.41</v>
          </cell>
          <cell r="O53">
            <v>22.53</v>
          </cell>
          <cell r="P53">
            <v>23.23</v>
          </cell>
          <cell r="Q53">
            <v>24.08</v>
          </cell>
          <cell r="R53">
            <v>24.03</v>
          </cell>
          <cell r="S53">
            <v>24.39</v>
          </cell>
          <cell r="T53">
            <v>24.64</v>
          </cell>
          <cell r="U53">
            <v>24.09</v>
          </cell>
          <cell r="V53">
            <v>24.17</v>
          </cell>
          <cell r="W53">
            <v>23.56</v>
          </cell>
          <cell r="X53">
            <v>23.22</v>
          </cell>
          <cell r="Y53">
            <v>24.26</v>
          </cell>
          <cell r="Z53">
            <v>23.37</v>
          </cell>
          <cell r="AA53">
            <v>23.42</v>
          </cell>
          <cell r="AB53">
            <v>23.17</v>
          </cell>
          <cell r="AC53">
            <v>23.93</v>
          </cell>
          <cell r="AD53">
            <v>25.09</v>
          </cell>
          <cell r="AE53">
            <v>26.34</v>
          </cell>
          <cell r="AF53">
            <v>27.68</v>
          </cell>
          <cell r="AG53">
            <v>29.07</v>
          </cell>
          <cell r="AH53">
            <v>30.55</v>
          </cell>
          <cell r="AI53">
            <v>32.07</v>
          </cell>
          <cell r="AJ53">
            <v>33.450000000000003</v>
          </cell>
          <cell r="AK53">
            <v>35.04</v>
          </cell>
          <cell r="AL53">
            <v>36.729999999999997</v>
          </cell>
          <cell r="AM53">
            <v>38.520000000000003</v>
          </cell>
          <cell r="AN53">
            <v>40.46</v>
          </cell>
          <cell r="AO53">
            <v>42.51</v>
          </cell>
          <cell r="AP53">
            <v>44.63</v>
          </cell>
          <cell r="AQ53">
            <v>46.77</v>
          </cell>
          <cell r="AR53">
            <v>48.9</v>
          </cell>
          <cell r="AS53">
            <v>51.01</v>
          </cell>
          <cell r="AT53">
            <v>52.91</v>
          </cell>
          <cell r="AU53">
            <v>54.72</v>
          </cell>
          <cell r="AV53">
            <v>56.33</v>
          </cell>
          <cell r="AW53">
            <v>57.87</v>
          </cell>
          <cell r="AX53">
            <v>59.16</v>
          </cell>
          <cell r="AY53">
            <v>60.39</v>
          </cell>
          <cell r="AZ53">
            <v>61.41</v>
          </cell>
          <cell r="BA53">
            <v>62.29</v>
          </cell>
          <cell r="BB53">
            <v>63.01</v>
          </cell>
          <cell r="BC53">
            <v>63.61</v>
          </cell>
        </row>
        <row r="54">
          <cell r="A54" t="str">
            <v>SHFCSECTORS[ALLC,INDUS,ELE]</v>
          </cell>
          <cell r="B54" t="str">
            <v>%</v>
          </cell>
          <cell r="C54" t="str">
            <v>EnerBase</v>
          </cell>
          <cell r="D54" t="str">
            <v>SHFCSECTORS[ALLC,INDUS,ELE]_%S3</v>
          </cell>
          <cell r="E54">
            <v>21.4</v>
          </cell>
          <cell r="F54">
            <v>21.61</v>
          </cell>
          <cell r="G54">
            <v>21.83</v>
          </cell>
          <cell r="H54">
            <v>22.12</v>
          </cell>
          <cell r="I54">
            <v>23.18</v>
          </cell>
          <cell r="J54">
            <v>23.35</v>
          </cell>
          <cell r="K54">
            <v>24.34</v>
          </cell>
          <cell r="L54">
            <v>23.63</v>
          </cell>
          <cell r="M54">
            <v>24.16</v>
          </cell>
          <cell r="N54">
            <v>23.11</v>
          </cell>
          <cell r="O54">
            <v>21.95</v>
          </cell>
          <cell r="P54">
            <v>22.28</v>
          </cell>
          <cell r="Q54">
            <v>23.18</v>
          </cell>
          <cell r="R54">
            <v>23.55</v>
          </cell>
          <cell r="S54">
            <v>25.31</v>
          </cell>
          <cell r="T54">
            <v>27.3</v>
          </cell>
          <cell r="U54">
            <v>26.17</v>
          </cell>
          <cell r="V54">
            <v>26.59</v>
          </cell>
          <cell r="W54">
            <v>25.48</v>
          </cell>
          <cell r="X54">
            <v>24.53</v>
          </cell>
          <cell r="Y54">
            <v>23.58</v>
          </cell>
          <cell r="Z54">
            <v>24.79</v>
          </cell>
          <cell r="AA54">
            <v>25.86</v>
          </cell>
          <cell r="AB54">
            <v>26.03</v>
          </cell>
          <cell r="AC54">
            <v>26.54</v>
          </cell>
          <cell r="AD54">
            <v>26.87</v>
          </cell>
          <cell r="AE54">
            <v>27.32</v>
          </cell>
          <cell r="AF54">
            <v>27.65</v>
          </cell>
          <cell r="AG54">
            <v>28.06</v>
          </cell>
          <cell r="AH54">
            <v>28.39</v>
          </cell>
          <cell r="AI54">
            <v>28.69</v>
          </cell>
          <cell r="AJ54">
            <v>28.97</v>
          </cell>
          <cell r="AK54">
            <v>29.15</v>
          </cell>
          <cell r="AL54">
            <v>29.35</v>
          </cell>
          <cell r="AM54">
            <v>29.58</v>
          </cell>
          <cell r="AN54">
            <v>29.84</v>
          </cell>
          <cell r="AO54">
            <v>30.1</v>
          </cell>
          <cell r="AP54">
            <v>30.34</v>
          </cell>
          <cell r="AQ54">
            <v>30.58</v>
          </cell>
          <cell r="AR54">
            <v>30.82</v>
          </cell>
          <cell r="AS54">
            <v>31.07</v>
          </cell>
          <cell r="AT54">
            <v>31.32</v>
          </cell>
          <cell r="AU54">
            <v>31.56</v>
          </cell>
          <cell r="AV54">
            <v>31.81</v>
          </cell>
          <cell r="AW54">
            <v>32.06</v>
          </cell>
          <cell r="AX54">
            <v>32.299999999999997</v>
          </cell>
          <cell r="AY54">
            <v>32.54</v>
          </cell>
          <cell r="AZ54">
            <v>32.770000000000003</v>
          </cell>
          <cell r="BA54">
            <v>33</v>
          </cell>
          <cell r="BB54">
            <v>33.229999999999997</v>
          </cell>
          <cell r="BC54">
            <v>33.44</v>
          </cell>
        </row>
        <row r="55">
          <cell r="A55" t="str">
            <v>SHFCSECTORS[ALLC,INDUS,ELE]</v>
          </cell>
          <cell r="B55" t="str">
            <v>%</v>
          </cell>
          <cell r="C55" t="str">
            <v>EnerBlue</v>
          </cell>
          <cell r="D55" t="str">
            <v>SHFCSECTORS[ALLC,INDUS,ELE]_%S1</v>
          </cell>
          <cell r="E55">
            <v>21.4</v>
          </cell>
          <cell r="F55">
            <v>21.61</v>
          </cell>
          <cell r="G55">
            <v>21.83</v>
          </cell>
          <cell r="H55">
            <v>22.12</v>
          </cell>
          <cell r="I55">
            <v>23.18</v>
          </cell>
          <cell r="J55">
            <v>23.35</v>
          </cell>
          <cell r="K55">
            <v>24.34</v>
          </cell>
          <cell r="L55">
            <v>23.63</v>
          </cell>
          <cell r="M55">
            <v>24.16</v>
          </cell>
          <cell r="N55">
            <v>23.11</v>
          </cell>
          <cell r="O55">
            <v>21.95</v>
          </cell>
          <cell r="P55">
            <v>22.28</v>
          </cell>
          <cell r="Q55">
            <v>23.18</v>
          </cell>
          <cell r="R55">
            <v>23.55</v>
          </cell>
          <cell r="S55">
            <v>25.31</v>
          </cell>
          <cell r="T55">
            <v>27.3</v>
          </cell>
          <cell r="U55">
            <v>26.17</v>
          </cell>
          <cell r="V55">
            <v>26.59</v>
          </cell>
          <cell r="W55">
            <v>25.48</v>
          </cell>
          <cell r="X55">
            <v>24.53</v>
          </cell>
          <cell r="Y55">
            <v>23.58</v>
          </cell>
          <cell r="Z55">
            <v>24.79</v>
          </cell>
          <cell r="AA55">
            <v>25.86</v>
          </cell>
          <cell r="AB55">
            <v>26.03</v>
          </cell>
          <cell r="AC55">
            <v>27.08</v>
          </cell>
          <cell r="AD55">
            <v>28.42</v>
          </cell>
          <cell r="AE55">
            <v>29.77</v>
          </cell>
          <cell r="AF55">
            <v>31.06</v>
          </cell>
          <cell r="AG55">
            <v>32.51</v>
          </cell>
          <cell r="AH55">
            <v>33.979999999999997</v>
          </cell>
          <cell r="AI55">
            <v>35.479999999999997</v>
          </cell>
          <cell r="AJ55">
            <v>36.99</v>
          </cell>
          <cell r="AK55">
            <v>38.450000000000003</v>
          </cell>
          <cell r="AL55">
            <v>39.869999999999997</v>
          </cell>
          <cell r="AM55">
            <v>41.28</v>
          </cell>
          <cell r="AN55">
            <v>42.72</v>
          </cell>
          <cell r="AO55">
            <v>44.16</v>
          </cell>
          <cell r="AP55">
            <v>45.55</v>
          </cell>
          <cell r="AQ55">
            <v>46.89</v>
          </cell>
          <cell r="AR55">
            <v>48.17</v>
          </cell>
          <cell r="AS55">
            <v>49.37</v>
          </cell>
          <cell r="AT55">
            <v>50.45</v>
          </cell>
          <cell r="AU55">
            <v>51.49</v>
          </cell>
          <cell r="AV55">
            <v>52.46</v>
          </cell>
          <cell r="AW55">
            <v>53.36</v>
          </cell>
          <cell r="AX55">
            <v>54.2</v>
          </cell>
          <cell r="AY55">
            <v>54.98</v>
          </cell>
          <cell r="AZ55">
            <v>55.74</v>
          </cell>
          <cell r="BA55">
            <v>56.47</v>
          </cell>
          <cell r="BB55">
            <v>57.18</v>
          </cell>
          <cell r="BC55">
            <v>57.88</v>
          </cell>
        </row>
        <row r="56">
          <cell r="A56" t="str">
            <v>SHFCSECTORS[ALLC,INDUS,ELE]</v>
          </cell>
          <cell r="B56" t="str">
            <v>%</v>
          </cell>
          <cell r="C56" t="str">
            <v>EnerGreen</v>
          </cell>
          <cell r="D56" t="str">
            <v>SHFCSECTORS[ALLC,INDUS,ELE]_%S2</v>
          </cell>
          <cell r="E56">
            <v>21.4</v>
          </cell>
          <cell r="F56">
            <v>21.61</v>
          </cell>
          <cell r="G56">
            <v>21.83</v>
          </cell>
          <cell r="H56">
            <v>22.12</v>
          </cell>
          <cell r="I56">
            <v>23.18</v>
          </cell>
          <cell r="J56">
            <v>23.35</v>
          </cell>
          <cell r="K56">
            <v>24.34</v>
          </cell>
          <cell r="L56">
            <v>23.63</v>
          </cell>
          <cell r="M56">
            <v>24.16</v>
          </cell>
          <cell r="N56">
            <v>23.11</v>
          </cell>
          <cell r="O56">
            <v>21.95</v>
          </cell>
          <cell r="P56">
            <v>22.28</v>
          </cell>
          <cell r="Q56">
            <v>23.18</v>
          </cell>
          <cell r="R56">
            <v>23.55</v>
          </cell>
          <cell r="S56">
            <v>25.31</v>
          </cell>
          <cell r="T56">
            <v>27.3</v>
          </cell>
          <cell r="U56">
            <v>26.17</v>
          </cell>
          <cell r="V56">
            <v>26.59</v>
          </cell>
          <cell r="W56">
            <v>25.48</v>
          </cell>
          <cell r="X56">
            <v>24.53</v>
          </cell>
          <cell r="Y56">
            <v>23.58</v>
          </cell>
          <cell r="Z56">
            <v>24.79</v>
          </cell>
          <cell r="AA56">
            <v>25.86</v>
          </cell>
          <cell r="AB56">
            <v>26.03</v>
          </cell>
          <cell r="AC56">
            <v>27.18</v>
          </cell>
          <cell r="AD56">
            <v>28.93</v>
          </cell>
          <cell r="AE56">
            <v>30.46</v>
          </cell>
          <cell r="AF56">
            <v>32.159999999999997</v>
          </cell>
          <cell r="AG56">
            <v>33.840000000000003</v>
          </cell>
          <cell r="AH56">
            <v>35.67</v>
          </cell>
          <cell r="AI56">
            <v>37.409999999999997</v>
          </cell>
          <cell r="AJ56">
            <v>39.21</v>
          </cell>
          <cell r="AK56">
            <v>40.92</v>
          </cell>
          <cell r="AL56">
            <v>42.58</v>
          </cell>
          <cell r="AM56">
            <v>44.19</v>
          </cell>
          <cell r="AN56">
            <v>45.86</v>
          </cell>
          <cell r="AO56">
            <v>47.53</v>
          </cell>
          <cell r="AP56">
            <v>49.12</v>
          </cell>
          <cell r="AQ56">
            <v>50.64</v>
          </cell>
          <cell r="AR56">
            <v>52.08</v>
          </cell>
          <cell r="AS56">
            <v>53.43</v>
          </cell>
          <cell r="AT56">
            <v>54.61</v>
          </cell>
          <cell r="AU56">
            <v>55.74</v>
          </cell>
          <cell r="AV56">
            <v>56.81</v>
          </cell>
          <cell r="AW56">
            <v>57.81</v>
          </cell>
          <cell r="AX56">
            <v>58.76</v>
          </cell>
          <cell r="AY56">
            <v>59.66</v>
          </cell>
          <cell r="AZ56">
            <v>60.53</v>
          </cell>
          <cell r="BA56">
            <v>61.39</v>
          </cell>
          <cell r="BB56">
            <v>62.24</v>
          </cell>
          <cell r="BC56">
            <v>63.08</v>
          </cell>
        </row>
        <row r="57">
          <cell r="A57" t="str">
            <v>SHFCSECTORS[ALLC,RASS,ELE]</v>
          </cell>
          <cell r="B57" t="str">
            <v>%</v>
          </cell>
          <cell r="C57" t="str">
            <v>EnerBase</v>
          </cell>
          <cell r="D57" t="str">
            <v>SHFCSECTORS[ALLC,RASS,ELE]_%S3</v>
          </cell>
          <cell r="E57">
            <v>39.81</v>
          </cell>
          <cell r="F57">
            <v>41.36</v>
          </cell>
          <cell r="G57">
            <v>41.53</v>
          </cell>
          <cell r="H57">
            <v>41.56</v>
          </cell>
          <cell r="I57">
            <v>41.14</v>
          </cell>
          <cell r="J57">
            <v>42.32</v>
          </cell>
          <cell r="K57">
            <v>43.97</v>
          </cell>
          <cell r="L57">
            <v>45.66</v>
          </cell>
          <cell r="M57">
            <v>47.95</v>
          </cell>
          <cell r="N57">
            <v>47.98</v>
          </cell>
          <cell r="O57">
            <v>47.46</v>
          </cell>
          <cell r="P57">
            <v>48.76</v>
          </cell>
          <cell r="Q57">
            <v>48.65</v>
          </cell>
          <cell r="R57">
            <v>47.56</v>
          </cell>
          <cell r="S57">
            <v>48.06</v>
          </cell>
          <cell r="T57">
            <v>47.57</v>
          </cell>
          <cell r="U57">
            <v>48.53</v>
          </cell>
          <cell r="V57">
            <v>48.95</v>
          </cell>
          <cell r="W57">
            <v>47.97</v>
          </cell>
          <cell r="X57">
            <v>48.81</v>
          </cell>
          <cell r="Y57">
            <v>47.57</v>
          </cell>
          <cell r="Z57">
            <v>46.89</v>
          </cell>
          <cell r="AA57">
            <v>48.62</v>
          </cell>
          <cell r="AB57">
            <v>48.02</v>
          </cell>
          <cell r="AC57">
            <v>48.32</v>
          </cell>
          <cell r="AD57">
            <v>48.41</v>
          </cell>
          <cell r="AE57">
            <v>48.65</v>
          </cell>
          <cell r="AF57">
            <v>48.94</v>
          </cell>
          <cell r="AG57">
            <v>49.37</v>
          </cell>
          <cell r="AH57">
            <v>49.83</v>
          </cell>
          <cell r="AI57">
            <v>50.2</v>
          </cell>
          <cell r="AJ57">
            <v>50.55</v>
          </cell>
          <cell r="AK57">
            <v>50.89</v>
          </cell>
          <cell r="AL57">
            <v>51.22</v>
          </cell>
          <cell r="AM57">
            <v>51.55</v>
          </cell>
          <cell r="AN57">
            <v>51.88</v>
          </cell>
          <cell r="AO57">
            <v>52.15</v>
          </cell>
          <cell r="AP57">
            <v>52.41</v>
          </cell>
          <cell r="AQ57">
            <v>52.66</v>
          </cell>
          <cell r="AR57">
            <v>52.91</v>
          </cell>
          <cell r="AS57">
            <v>53.13</v>
          </cell>
          <cell r="AT57">
            <v>53.35</v>
          </cell>
          <cell r="AU57">
            <v>53.55</v>
          </cell>
          <cell r="AV57">
            <v>53.75</v>
          </cell>
          <cell r="AW57">
            <v>53.93</v>
          </cell>
          <cell r="AX57">
            <v>54.11</v>
          </cell>
          <cell r="AY57">
            <v>54.31</v>
          </cell>
          <cell r="AZ57">
            <v>54.5</v>
          </cell>
          <cell r="BA57">
            <v>54.68</v>
          </cell>
          <cell r="BB57">
            <v>54.85</v>
          </cell>
          <cell r="BC57">
            <v>55.02</v>
          </cell>
        </row>
        <row r="58">
          <cell r="A58" t="str">
            <v>SHFCSECTORS[ALLC,RASS,ELE]</v>
          </cell>
          <cell r="B58" t="str">
            <v>%</v>
          </cell>
          <cell r="C58" t="str">
            <v>EnerBlue</v>
          </cell>
          <cell r="D58" t="str">
            <v>SHFCSECTORS[ALLC,RASS,ELE]_%S1</v>
          </cell>
          <cell r="E58">
            <v>39.81</v>
          </cell>
          <cell r="F58">
            <v>41.36</v>
          </cell>
          <cell r="G58">
            <v>41.53</v>
          </cell>
          <cell r="H58">
            <v>41.56</v>
          </cell>
          <cell r="I58">
            <v>41.14</v>
          </cell>
          <cell r="J58">
            <v>42.32</v>
          </cell>
          <cell r="K58">
            <v>43.97</v>
          </cell>
          <cell r="L58">
            <v>45.66</v>
          </cell>
          <cell r="M58">
            <v>47.95</v>
          </cell>
          <cell r="N58">
            <v>47.98</v>
          </cell>
          <cell r="O58">
            <v>47.46</v>
          </cell>
          <cell r="P58">
            <v>48.76</v>
          </cell>
          <cell r="Q58">
            <v>48.65</v>
          </cell>
          <cell r="R58">
            <v>47.56</v>
          </cell>
          <cell r="S58">
            <v>48.06</v>
          </cell>
          <cell r="T58">
            <v>47.57</v>
          </cell>
          <cell r="U58">
            <v>48.53</v>
          </cell>
          <cell r="V58">
            <v>48.95</v>
          </cell>
          <cell r="W58">
            <v>47.97</v>
          </cell>
          <cell r="X58">
            <v>48.81</v>
          </cell>
          <cell r="Y58">
            <v>47.57</v>
          </cell>
          <cell r="Z58">
            <v>46.89</v>
          </cell>
          <cell r="AA58">
            <v>48.62</v>
          </cell>
          <cell r="AB58">
            <v>48.02</v>
          </cell>
          <cell r="AC58">
            <v>48.47</v>
          </cell>
          <cell r="AD58">
            <v>48.92</v>
          </cell>
          <cell r="AE58">
            <v>49.53</v>
          </cell>
          <cell r="AF58">
            <v>50.19</v>
          </cell>
          <cell r="AG58">
            <v>50.98</v>
          </cell>
          <cell r="AH58">
            <v>51.82</v>
          </cell>
          <cell r="AI58">
            <v>52.54</v>
          </cell>
          <cell r="AJ58">
            <v>53.34</v>
          </cell>
          <cell r="AK58">
            <v>54.28</v>
          </cell>
          <cell r="AL58">
            <v>55.37</v>
          </cell>
          <cell r="AM58">
            <v>56.59</v>
          </cell>
          <cell r="AN58">
            <v>57.98</v>
          </cell>
          <cell r="AO58">
            <v>59.34</v>
          </cell>
          <cell r="AP58">
            <v>60.62</v>
          </cell>
          <cell r="AQ58">
            <v>61.83</v>
          </cell>
          <cell r="AR58">
            <v>62.96</v>
          </cell>
          <cell r="AS58">
            <v>64</v>
          </cell>
          <cell r="AT58">
            <v>64.900000000000006</v>
          </cell>
          <cell r="AU58">
            <v>65.709999999999994</v>
          </cell>
          <cell r="AV58">
            <v>66.430000000000007</v>
          </cell>
          <cell r="AW58">
            <v>67.06</v>
          </cell>
          <cell r="AX58">
            <v>67.63</v>
          </cell>
          <cell r="AY58">
            <v>68.17</v>
          </cell>
          <cell r="AZ58">
            <v>68.64</v>
          </cell>
          <cell r="BA58">
            <v>69.05</v>
          </cell>
          <cell r="BB58">
            <v>69.39</v>
          </cell>
          <cell r="BC58">
            <v>69.69</v>
          </cell>
        </row>
        <row r="59">
          <cell r="A59" t="str">
            <v>SHFCSECTORS[ALLC,RASS,ELE]</v>
          </cell>
          <cell r="B59" t="str">
            <v>%</v>
          </cell>
          <cell r="C59" t="str">
            <v>EnerGreen</v>
          </cell>
          <cell r="D59" t="str">
            <v>SHFCSECTORS[ALLC,RASS,ELE]_%S2</v>
          </cell>
          <cell r="E59">
            <v>39.81</v>
          </cell>
          <cell r="F59">
            <v>41.36</v>
          </cell>
          <cell r="G59">
            <v>41.53</v>
          </cell>
          <cell r="H59">
            <v>41.56</v>
          </cell>
          <cell r="I59">
            <v>41.14</v>
          </cell>
          <cell r="J59">
            <v>42.32</v>
          </cell>
          <cell r="K59">
            <v>43.97</v>
          </cell>
          <cell r="L59">
            <v>45.66</v>
          </cell>
          <cell r="M59">
            <v>47.95</v>
          </cell>
          <cell r="N59">
            <v>47.98</v>
          </cell>
          <cell r="O59">
            <v>47.46</v>
          </cell>
          <cell r="P59">
            <v>48.76</v>
          </cell>
          <cell r="Q59">
            <v>48.65</v>
          </cell>
          <cell r="R59">
            <v>47.56</v>
          </cell>
          <cell r="S59">
            <v>48.06</v>
          </cell>
          <cell r="T59">
            <v>47.57</v>
          </cell>
          <cell r="U59">
            <v>48.53</v>
          </cell>
          <cell r="V59">
            <v>48.95</v>
          </cell>
          <cell r="W59">
            <v>47.97</v>
          </cell>
          <cell r="X59">
            <v>48.81</v>
          </cell>
          <cell r="Y59">
            <v>47.57</v>
          </cell>
          <cell r="Z59">
            <v>46.89</v>
          </cell>
          <cell r="AA59">
            <v>48.62</v>
          </cell>
          <cell r="AB59">
            <v>48.02</v>
          </cell>
          <cell r="AC59">
            <v>48.77</v>
          </cell>
          <cell r="AD59">
            <v>49.64</v>
          </cell>
          <cell r="AE59">
            <v>50.69</v>
          </cell>
          <cell r="AF59">
            <v>51.78</v>
          </cell>
          <cell r="AG59">
            <v>53.07</v>
          </cell>
          <cell r="AH59">
            <v>54.44</v>
          </cell>
          <cell r="AI59">
            <v>55.71</v>
          </cell>
          <cell r="AJ59">
            <v>56.95</v>
          </cell>
          <cell r="AK59">
            <v>58.25</v>
          </cell>
          <cell r="AL59">
            <v>59.59</v>
          </cell>
          <cell r="AM59">
            <v>60.96</v>
          </cell>
          <cell r="AN59">
            <v>62.36</v>
          </cell>
          <cell r="AO59">
            <v>63.64</v>
          </cell>
          <cell r="AP59">
            <v>64.819999999999993</v>
          </cell>
          <cell r="AQ59">
            <v>65.87</v>
          </cell>
          <cell r="AR59">
            <v>66.83</v>
          </cell>
          <cell r="AS59">
            <v>67.67</v>
          </cell>
          <cell r="AT59">
            <v>68.400000000000006</v>
          </cell>
          <cell r="AU59">
            <v>69.06</v>
          </cell>
          <cell r="AV59">
            <v>69.650000000000006</v>
          </cell>
          <cell r="AW59">
            <v>70.17</v>
          </cell>
          <cell r="AX59">
            <v>70.62</v>
          </cell>
          <cell r="AY59">
            <v>71.040000000000006</v>
          </cell>
          <cell r="AZ59">
            <v>71.400000000000006</v>
          </cell>
          <cell r="BA59">
            <v>71.7</v>
          </cell>
          <cell r="BB59">
            <v>71.95</v>
          </cell>
          <cell r="BC59">
            <v>72.17</v>
          </cell>
        </row>
        <row r="60">
          <cell r="A60" t="str">
            <v>SHFCSECTORS[ALLC,TRANS,ELE]</v>
          </cell>
          <cell r="B60" t="str">
            <v>%</v>
          </cell>
          <cell r="C60" t="str">
            <v>EnerBase</v>
          </cell>
          <cell r="D60" t="str">
            <v>SHFCSECTORS[ALLC,TRANS,ELE]_%S3</v>
          </cell>
          <cell r="E60">
            <v>1.17</v>
          </cell>
          <cell r="F60">
            <v>1.23</v>
          </cell>
          <cell r="G60">
            <v>1.27</v>
          </cell>
          <cell r="H60">
            <v>1.29</v>
          </cell>
          <cell r="I60">
            <v>1.27</v>
          </cell>
          <cell r="J60">
            <v>1.25</v>
          </cell>
          <cell r="K60">
            <v>0.86</v>
          </cell>
          <cell r="L60">
            <v>0.61</v>
          </cell>
          <cell r="M60">
            <v>0.72</v>
          </cell>
          <cell r="N60">
            <v>0.74</v>
          </cell>
          <cell r="O60">
            <v>0.81</v>
          </cell>
          <cell r="P60">
            <v>1</v>
          </cell>
          <cell r="Q60">
            <v>1.06</v>
          </cell>
          <cell r="R60">
            <v>1.08</v>
          </cell>
          <cell r="S60">
            <v>1.1000000000000001</v>
          </cell>
          <cell r="T60">
            <v>1.08</v>
          </cell>
          <cell r="U60">
            <v>1.04</v>
          </cell>
          <cell r="V60">
            <v>1.03</v>
          </cell>
          <cell r="W60">
            <v>1.02</v>
          </cell>
          <cell r="X60">
            <v>0.99</v>
          </cell>
          <cell r="Y60">
            <v>1.0900000000000001</v>
          </cell>
          <cell r="Z60">
            <v>1.06</v>
          </cell>
          <cell r="AA60">
            <v>1.1200000000000001</v>
          </cell>
          <cell r="AB60">
            <v>1.28</v>
          </cell>
          <cell r="AC60">
            <v>1.39</v>
          </cell>
          <cell r="AD60">
            <v>1.69</v>
          </cell>
          <cell r="AE60">
            <v>2.15</v>
          </cell>
          <cell r="AF60">
            <v>2.6</v>
          </cell>
          <cell r="AG60">
            <v>3.02</v>
          </cell>
          <cell r="AH60">
            <v>3.41</v>
          </cell>
          <cell r="AI60">
            <v>3.84</v>
          </cell>
          <cell r="AJ60">
            <v>4.2699999999999996</v>
          </cell>
          <cell r="AK60">
            <v>4.7300000000000004</v>
          </cell>
          <cell r="AL60">
            <v>5.21</v>
          </cell>
          <cell r="AM60">
            <v>5.71</v>
          </cell>
          <cell r="AN60">
            <v>6.24</v>
          </cell>
          <cell r="AO60">
            <v>6.8</v>
          </cell>
          <cell r="AP60">
            <v>7.37</v>
          </cell>
          <cell r="AQ60">
            <v>7.97</v>
          </cell>
          <cell r="AR60">
            <v>8.57</v>
          </cell>
          <cell r="AS60">
            <v>9.18</v>
          </cell>
          <cell r="AT60">
            <v>9.81</v>
          </cell>
          <cell r="AU60">
            <v>10.44</v>
          </cell>
          <cell r="AV60">
            <v>11.09</v>
          </cell>
          <cell r="AW60">
            <v>11.74</v>
          </cell>
          <cell r="AX60">
            <v>12.4</v>
          </cell>
          <cell r="AY60">
            <v>13.07</v>
          </cell>
          <cell r="AZ60">
            <v>13.76</v>
          </cell>
          <cell r="BA60">
            <v>14.45</v>
          </cell>
          <cell r="BB60">
            <v>15.15</v>
          </cell>
          <cell r="BC60">
            <v>15.85</v>
          </cell>
        </row>
        <row r="61">
          <cell r="A61" t="str">
            <v>SHFCSECTORS[ALLC,TRANS,ELE]</v>
          </cell>
          <cell r="B61" t="str">
            <v>%</v>
          </cell>
          <cell r="C61" t="str">
            <v>EnerBlue</v>
          </cell>
          <cell r="D61" t="str">
            <v>SHFCSECTORS[ALLC,TRANS,ELE]_%S1</v>
          </cell>
          <cell r="E61">
            <v>1.17</v>
          </cell>
          <cell r="F61">
            <v>1.23</v>
          </cell>
          <cell r="G61">
            <v>1.27</v>
          </cell>
          <cell r="H61">
            <v>1.29</v>
          </cell>
          <cell r="I61">
            <v>1.27</v>
          </cell>
          <cell r="J61">
            <v>1.25</v>
          </cell>
          <cell r="K61">
            <v>0.86</v>
          </cell>
          <cell r="L61">
            <v>0.61</v>
          </cell>
          <cell r="M61">
            <v>0.72</v>
          </cell>
          <cell r="N61">
            <v>0.74</v>
          </cell>
          <cell r="O61">
            <v>0.81</v>
          </cell>
          <cell r="P61">
            <v>1</v>
          </cell>
          <cell r="Q61">
            <v>1.06</v>
          </cell>
          <cell r="R61">
            <v>1.08</v>
          </cell>
          <cell r="S61">
            <v>1.1000000000000001</v>
          </cell>
          <cell r="T61">
            <v>1.08</v>
          </cell>
          <cell r="U61">
            <v>1.04</v>
          </cell>
          <cell r="V61">
            <v>1.03</v>
          </cell>
          <cell r="W61">
            <v>1.02</v>
          </cell>
          <cell r="X61">
            <v>0.99</v>
          </cell>
          <cell r="Y61">
            <v>1.0900000000000001</v>
          </cell>
          <cell r="Z61">
            <v>1.06</v>
          </cell>
          <cell r="AA61">
            <v>1.1200000000000001</v>
          </cell>
          <cell r="AB61">
            <v>1.28</v>
          </cell>
          <cell r="AC61">
            <v>1.51</v>
          </cell>
          <cell r="AD61">
            <v>1.99</v>
          </cell>
          <cell r="AE61">
            <v>2.9</v>
          </cell>
          <cell r="AF61">
            <v>3.87</v>
          </cell>
          <cell r="AG61">
            <v>4.87</v>
          </cell>
          <cell r="AH61">
            <v>5.87</v>
          </cell>
          <cell r="AI61">
            <v>7</v>
          </cell>
          <cell r="AJ61">
            <v>8.1</v>
          </cell>
          <cell r="AK61">
            <v>9.5500000000000007</v>
          </cell>
          <cell r="AL61">
            <v>11.18</v>
          </cell>
          <cell r="AM61">
            <v>13.04</v>
          </cell>
          <cell r="AN61">
            <v>15.13</v>
          </cell>
          <cell r="AO61">
            <v>17.510000000000002</v>
          </cell>
          <cell r="AP61">
            <v>20.18</v>
          </cell>
          <cell r="AQ61">
            <v>23.06</v>
          </cell>
          <cell r="AR61">
            <v>26.11</v>
          </cell>
          <cell r="AS61">
            <v>29.23</v>
          </cell>
          <cell r="AT61">
            <v>32.29</v>
          </cell>
          <cell r="AU61">
            <v>35.229999999999997</v>
          </cell>
          <cell r="AV61">
            <v>38.020000000000003</v>
          </cell>
          <cell r="AW61">
            <v>40.619999999999997</v>
          </cell>
          <cell r="AX61">
            <v>42.98</v>
          </cell>
          <cell r="AY61">
            <v>45.08</v>
          </cell>
          <cell r="AZ61">
            <v>46.9</v>
          </cell>
          <cell r="BA61">
            <v>48.41</v>
          </cell>
          <cell r="BB61">
            <v>49.59</v>
          </cell>
          <cell r="BC61">
            <v>50.46</v>
          </cell>
        </row>
        <row r="62">
          <cell r="A62" t="str">
            <v>SHFCSECTORS[ALLC,TRANS,ELE]</v>
          </cell>
          <cell r="B62" t="str">
            <v>%</v>
          </cell>
          <cell r="C62" t="str">
            <v>EnerGreen</v>
          </cell>
          <cell r="D62" t="str">
            <v>SHFCSECTORS[ALLC,TRANS,ELE]_%S2</v>
          </cell>
          <cell r="E62">
            <v>1.17</v>
          </cell>
          <cell r="F62">
            <v>1.23</v>
          </cell>
          <cell r="G62">
            <v>1.27</v>
          </cell>
          <cell r="H62">
            <v>1.29</v>
          </cell>
          <cell r="I62">
            <v>1.27</v>
          </cell>
          <cell r="J62">
            <v>1.25</v>
          </cell>
          <cell r="K62">
            <v>0.86</v>
          </cell>
          <cell r="L62">
            <v>0.61</v>
          </cell>
          <cell r="M62">
            <v>0.72</v>
          </cell>
          <cell r="N62">
            <v>0.74</v>
          </cell>
          <cell r="O62">
            <v>0.81</v>
          </cell>
          <cell r="P62">
            <v>1</v>
          </cell>
          <cell r="Q62">
            <v>1.06</v>
          </cell>
          <cell r="R62">
            <v>1.08</v>
          </cell>
          <cell r="S62">
            <v>1.1000000000000001</v>
          </cell>
          <cell r="T62">
            <v>1.08</v>
          </cell>
          <cell r="U62">
            <v>1.04</v>
          </cell>
          <cell r="V62">
            <v>1.03</v>
          </cell>
          <cell r="W62">
            <v>1.02</v>
          </cell>
          <cell r="X62">
            <v>0.99</v>
          </cell>
          <cell r="Y62">
            <v>1.0900000000000001</v>
          </cell>
          <cell r="Z62">
            <v>1.06</v>
          </cell>
          <cell r="AA62">
            <v>1.1200000000000001</v>
          </cell>
          <cell r="AB62">
            <v>1.28</v>
          </cell>
          <cell r="AC62">
            <v>1.56</v>
          </cell>
          <cell r="AD62">
            <v>2.16</v>
          </cell>
          <cell r="AE62">
            <v>3.22</v>
          </cell>
          <cell r="AF62">
            <v>4.34</v>
          </cell>
          <cell r="AG62">
            <v>5.5</v>
          </cell>
          <cell r="AH62">
            <v>6.63</v>
          </cell>
          <cell r="AI62">
            <v>7.85</v>
          </cell>
          <cell r="AJ62">
            <v>8.9700000000000006</v>
          </cell>
          <cell r="AK62">
            <v>10.42</v>
          </cell>
          <cell r="AL62">
            <v>12.03</v>
          </cell>
          <cell r="AM62">
            <v>13.84</v>
          </cell>
          <cell r="AN62">
            <v>15.85</v>
          </cell>
          <cell r="AO62">
            <v>18.16</v>
          </cell>
          <cell r="AP62">
            <v>20.75</v>
          </cell>
          <cell r="AQ62">
            <v>23.54</v>
          </cell>
          <cell r="AR62">
            <v>26.51</v>
          </cell>
          <cell r="AS62">
            <v>29.61</v>
          </cell>
          <cell r="AT62">
            <v>32.65</v>
          </cell>
          <cell r="AU62">
            <v>35.56</v>
          </cell>
          <cell r="AV62">
            <v>38.32</v>
          </cell>
          <cell r="AW62">
            <v>40.89</v>
          </cell>
          <cell r="AX62">
            <v>43.24</v>
          </cell>
          <cell r="AY62">
            <v>45.32</v>
          </cell>
          <cell r="AZ62">
            <v>47.12</v>
          </cell>
          <cell r="BA62">
            <v>48.62</v>
          </cell>
          <cell r="BB62">
            <v>49.81</v>
          </cell>
          <cell r="BC62">
            <v>50.67</v>
          </cell>
        </row>
        <row r="63">
          <cell r="A63" t="str">
            <v>EPTOP[ALLC]</v>
          </cell>
          <cell r="B63" t="str">
            <v>GWh</v>
          </cell>
          <cell r="C63" t="str">
            <v>EnerBase</v>
          </cell>
          <cell r="D63" t="str">
            <v>EPTOP[ALLC]_GWhS3</v>
          </cell>
          <cell r="E63">
            <v>224288.69</v>
          </cell>
          <cell r="F63">
            <v>236036</v>
          </cell>
          <cell r="G63">
            <v>244951.31</v>
          </cell>
          <cell r="H63">
            <v>260706.06</v>
          </cell>
          <cell r="I63">
            <v>279974.40999999997</v>
          </cell>
          <cell r="J63">
            <v>294083.90999999997</v>
          </cell>
          <cell r="K63">
            <v>299459.94</v>
          </cell>
          <cell r="L63">
            <v>305059.21999999997</v>
          </cell>
          <cell r="M63">
            <v>313757.90999999997</v>
          </cell>
          <cell r="N63">
            <v>294620.34000000003</v>
          </cell>
          <cell r="O63">
            <v>301527.19</v>
          </cell>
          <cell r="P63">
            <v>293847.71999999997</v>
          </cell>
          <cell r="Q63">
            <v>297559.19</v>
          </cell>
          <cell r="R63">
            <v>285631.81</v>
          </cell>
          <cell r="S63">
            <v>278749.69</v>
          </cell>
          <cell r="T63">
            <v>280912.19</v>
          </cell>
          <cell r="U63">
            <v>274772.03000000003</v>
          </cell>
          <cell r="V63">
            <v>275726.25</v>
          </cell>
          <cell r="W63">
            <v>274451.96999999997</v>
          </cell>
          <cell r="X63">
            <v>273256.88</v>
          </cell>
          <cell r="Y63">
            <v>263373.56</v>
          </cell>
          <cell r="Z63">
            <v>274313.19</v>
          </cell>
          <cell r="AA63">
            <v>292454.44</v>
          </cell>
          <cell r="AB63">
            <v>282337</v>
          </cell>
          <cell r="AC63">
            <v>288851.56</v>
          </cell>
          <cell r="AD63">
            <v>294212.53000000003</v>
          </cell>
          <cell r="AE63">
            <v>295263.78000000003</v>
          </cell>
          <cell r="AF63">
            <v>296064.09000000003</v>
          </cell>
          <cell r="AG63">
            <v>297559.75</v>
          </cell>
          <cell r="AH63">
            <v>299263.31</v>
          </cell>
          <cell r="AI63">
            <v>299333.90999999997</v>
          </cell>
          <cell r="AJ63">
            <v>299749.65999999997</v>
          </cell>
          <cell r="AK63">
            <v>300533.13</v>
          </cell>
          <cell r="AL63">
            <v>301007.19</v>
          </cell>
          <cell r="AM63">
            <v>301588.13</v>
          </cell>
          <cell r="AN63">
            <v>302443.90999999997</v>
          </cell>
          <cell r="AO63">
            <v>302670.09000000003</v>
          </cell>
          <cell r="AP63">
            <v>302963.53000000003</v>
          </cell>
          <cell r="AQ63">
            <v>303280.09000000003</v>
          </cell>
          <cell r="AR63">
            <v>303599</v>
          </cell>
          <cell r="AS63">
            <v>303754.21999999997</v>
          </cell>
          <cell r="AT63">
            <v>303799.34000000003</v>
          </cell>
          <cell r="AU63">
            <v>303727.06</v>
          </cell>
          <cell r="AV63">
            <v>303499.96999999997</v>
          </cell>
          <cell r="AW63">
            <v>303175.34000000003</v>
          </cell>
          <cell r="AX63">
            <v>302814.40999999997</v>
          </cell>
          <cell r="AY63">
            <v>302873.75</v>
          </cell>
          <cell r="AZ63">
            <v>302862.75</v>
          </cell>
          <cell r="BA63">
            <v>302789.78000000003</v>
          </cell>
          <cell r="BB63">
            <v>302673.21999999997</v>
          </cell>
          <cell r="BC63">
            <v>302532</v>
          </cell>
        </row>
        <row r="64">
          <cell r="A64" t="str">
            <v>EPTOP[ALLC]</v>
          </cell>
          <cell r="B64" t="str">
            <v>GWh</v>
          </cell>
          <cell r="C64" t="str">
            <v>EnerBlue</v>
          </cell>
          <cell r="D64" t="str">
            <v>EPTOP[ALLC]_GWhS1</v>
          </cell>
          <cell r="E64">
            <v>224288.69</v>
          </cell>
          <cell r="F64">
            <v>236036</v>
          </cell>
          <cell r="G64">
            <v>244951.31</v>
          </cell>
          <cell r="H64">
            <v>260706.06</v>
          </cell>
          <cell r="I64">
            <v>279974.40999999997</v>
          </cell>
          <cell r="J64">
            <v>294083.90999999997</v>
          </cell>
          <cell r="K64">
            <v>299459.94</v>
          </cell>
          <cell r="L64">
            <v>305059.21999999997</v>
          </cell>
          <cell r="M64">
            <v>313757.90999999997</v>
          </cell>
          <cell r="N64">
            <v>294620.34000000003</v>
          </cell>
          <cell r="O64">
            <v>301527.19</v>
          </cell>
          <cell r="P64">
            <v>293847.71999999997</v>
          </cell>
          <cell r="Q64">
            <v>297559.19</v>
          </cell>
          <cell r="R64">
            <v>285631.81</v>
          </cell>
          <cell r="S64">
            <v>278749.69</v>
          </cell>
          <cell r="T64">
            <v>280912.19</v>
          </cell>
          <cell r="U64">
            <v>274772.03000000003</v>
          </cell>
          <cell r="V64">
            <v>275726.25</v>
          </cell>
          <cell r="W64">
            <v>274451.96999999997</v>
          </cell>
          <cell r="X64">
            <v>273256.88</v>
          </cell>
          <cell r="Y64">
            <v>263373.56</v>
          </cell>
          <cell r="Z64">
            <v>274313.19</v>
          </cell>
          <cell r="AA64">
            <v>292454.44</v>
          </cell>
          <cell r="AB64">
            <v>282337</v>
          </cell>
          <cell r="AC64">
            <v>289462.44</v>
          </cell>
          <cell r="AD64">
            <v>295142.75</v>
          </cell>
          <cell r="AE64">
            <v>298746.31</v>
          </cell>
          <cell r="AF64">
            <v>302086.78000000003</v>
          </cell>
          <cell r="AG64">
            <v>305593.40999999997</v>
          </cell>
          <cell r="AH64">
            <v>308996.09000000003</v>
          </cell>
          <cell r="AI64">
            <v>310258.25</v>
          </cell>
          <cell r="AJ64">
            <v>311302.56</v>
          </cell>
          <cell r="AK64">
            <v>313334.69</v>
          </cell>
          <cell r="AL64">
            <v>315201.56</v>
          </cell>
          <cell r="AM64">
            <v>317869.75</v>
          </cell>
          <cell r="AN64">
            <v>321836.71999999997</v>
          </cell>
          <cell r="AO64">
            <v>325602.31</v>
          </cell>
          <cell r="AP64">
            <v>328723.88</v>
          </cell>
          <cell r="AQ64">
            <v>330575.21999999997</v>
          </cell>
          <cell r="AR64">
            <v>332445.15999999997</v>
          </cell>
          <cell r="AS64">
            <v>332931.13</v>
          </cell>
          <cell r="AT64">
            <v>332926.46999999997</v>
          </cell>
          <cell r="AU64">
            <v>332663.90999999997</v>
          </cell>
          <cell r="AV64">
            <v>330536.96999999997</v>
          </cell>
          <cell r="AW64">
            <v>330578.21999999997</v>
          </cell>
          <cell r="AX64">
            <v>327599.69</v>
          </cell>
          <cell r="AY64">
            <v>327120.56</v>
          </cell>
          <cell r="AZ64">
            <v>323927.21999999997</v>
          </cell>
          <cell r="BA64">
            <v>322811.75</v>
          </cell>
          <cell r="BB64">
            <v>319072</v>
          </cell>
          <cell r="BC64">
            <v>317439.44</v>
          </cell>
        </row>
        <row r="65">
          <cell r="A65" t="str">
            <v>EPTOP[ALLC]</v>
          </cell>
          <cell r="B65" t="str">
            <v>GWh</v>
          </cell>
          <cell r="C65" t="str">
            <v>EnerGreen</v>
          </cell>
          <cell r="D65" t="str">
            <v>EPTOP[ALLC]_GWhS2</v>
          </cell>
          <cell r="E65">
            <v>224288.69</v>
          </cell>
          <cell r="F65">
            <v>236036</v>
          </cell>
          <cell r="G65">
            <v>244951.31</v>
          </cell>
          <cell r="H65">
            <v>260706.06</v>
          </cell>
          <cell r="I65">
            <v>279974.40999999997</v>
          </cell>
          <cell r="J65">
            <v>294083.90999999997</v>
          </cell>
          <cell r="K65">
            <v>299459.94</v>
          </cell>
          <cell r="L65">
            <v>305059.21999999997</v>
          </cell>
          <cell r="M65">
            <v>313757.90999999997</v>
          </cell>
          <cell r="N65">
            <v>294620.34000000003</v>
          </cell>
          <cell r="O65">
            <v>301527.19</v>
          </cell>
          <cell r="P65">
            <v>293847.71999999997</v>
          </cell>
          <cell r="Q65">
            <v>297559.19</v>
          </cell>
          <cell r="R65">
            <v>285631.81</v>
          </cell>
          <cell r="S65">
            <v>278749.69</v>
          </cell>
          <cell r="T65">
            <v>280912.19</v>
          </cell>
          <cell r="U65">
            <v>274772.03000000003</v>
          </cell>
          <cell r="V65">
            <v>275726.25</v>
          </cell>
          <cell r="W65">
            <v>274451.96999999997</v>
          </cell>
          <cell r="X65">
            <v>273256.88</v>
          </cell>
          <cell r="Y65">
            <v>263373.56</v>
          </cell>
          <cell r="Z65">
            <v>274313.19</v>
          </cell>
          <cell r="AA65">
            <v>292454.44</v>
          </cell>
          <cell r="AB65">
            <v>282337</v>
          </cell>
          <cell r="AC65">
            <v>290106.75</v>
          </cell>
          <cell r="AD65">
            <v>297279.09000000003</v>
          </cell>
          <cell r="AE65">
            <v>301358.53000000003</v>
          </cell>
          <cell r="AF65">
            <v>306174.25</v>
          </cell>
          <cell r="AG65">
            <v>310106.78000000003</v>
          </cell>
          <cell r="AH65">
            <v>314849.69</v>
          </cell>
          <cell r="AI65">
            <v>316553.21999999997</v>
          </cell>
          <cell r="AJ65">
            <v>317661.40999999997</v>
          </cell>
          <cell r="AK65">
            <v>319070.94</v>
          </cell>
          <cell r="AL65">
            <v>320157.90999999997</v>
          </cell>
          <cell r="AM65">
            <v>321756.88</v>
          </cell>
          <cell r="AN65">
            <v>324590.44</v>
          </cell>
          <cell r="AO65">
            <v>326986.53000000003</v>
          </cell>
          <cell r="AP65">
            <v>328725.65999999997</v>
          </cell>
          <cell r="AQ65">
            <v>329281.90999999997</v>
          </cell>
          <cell r="AR65">
            <v>329160.09000000003</v>
          </cell>
          <cell r="AS65">
            <v>328629.13</v>
          </cell>
          <cell r="AT65">
            <v>326481.38</v>
          </cell>
          <cell r="AU65">
            <v>325282.19</v>
          </cell>
          <cell r="AV65">
            <v>323196.06</v>
          </cell>
          <cell r="AW65">
            <v>321401.13</v>
          </cell>
          <cell r="AX65">
            <v>317696.88</v>
          </cell>
          <cell r="AY65">
            <v>315201.09000000003</v>
          </cell>
          <cell r="AZ65">
            <v>311717.65999999997</v>
          </cell>
          <cell r="BA65">
            <v>307977</v>
          </cell>
          <cell r="BB65">
            <v>303935.94</v>
          </cell>
          <cell r="BC65">
            <v>299591.21999999997</v>
          </cell>
        </row>
        <row r="66">
          <cell r="A66" t="str">
            <v>EPCOAL[ALLC]</v>
          </cell>
          <cell r="B66" t="str">
            <v>GWh</v>
          </cell>
          <cell r="C66" t="str">
            <v>EnerBase</v>
          </cell>
          <cell r="D66" t="str">
            <v>EPCOAL[ALLC]_GWhS3</v>
          </cell>
          <cell r="E66">
            <v>80858</v>
          </cell>
          <cell r="F66">
            <v>71734</v>
          </cell>
          <cell r="G66">
            <v>82457</v>
          </cell>
          <cell r="H66">
            <v>75955</v>
          </cell>
          <cell r="I66">
            <v>81304.100000000006</v>
          </cell>
          <cell r="J66">
            <v>82283</v>
          </cell>
          <cell r="K66">
            <v>68061</v>
          </cell>
          <cell r="L66">
            <v>74170.399999999994</v>
          </cell>
          <cell r="M66">
            <v>50023.6</v>
          </cell>
          <cell r="N66">
            <v>36971.199999999997</v>
          </cell>
          <cell r="O66">
            <v>26261</v>
          </cell>
          <cell r="P66">
            <v>44816.6</v>
          </cell>
          <cell r="Q66">
            <v>55253.2</v>
          </cell>
          <cell r="R66">
            <v>40525.9</v>
          </cell>
          <cell r="S66">
            <v>44247.1</v>
          </cell>
          <cell r="T66">
            <v>51539.9</v>
          </cell>
          <cell r="U66">
            <v>36580.300000000003</v>
          </cell>
          <cell r="V66">
            <v>45294.400000000001</v>
          </cell>
          <cell r="W66">
            <v>37938.1</v>
          </cell>
          <cell r="X66">
            <v>13667.2</v>
          </cell>
          <cell r="Y66">
            <v>6019.36</v>
          </cell>
          <cell r="Z66">
            <v>5891.91</v>
          </cell>
          <cell r="AA66">
            <v>8559.01</v>
          </cell>
          <cell r="AB66">
            <v>4252.37</v>
          </cell>
          <cell r="AC66">
            <v>2401.66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</row>
        <row r="67">
          <cell r="A67" t="str">
            <v>EPCOAL[ALLC]</v>
          </cell>
          <cell r="B67" t="str">
            <v>GWh</v>
          </cell>
          <cell r="C67" t="str">
            <v>EnerBlue</v>
          </cell>
          <cell r="D67" t="str">
            <v>EPCOAL[ALLC]_GWhS1</v>
          </cell>
          <cell r="E67">
            <v>80858</v>
          </cell>
          <cell r="F67">
            <v>71734</v>
          </cell>
          <cell r="G67">
            <v>82457</v>
          </cell>
          <cell r="H67">
            <v>75955</v>
          </cell>
          <cell r="I67">
            <v>81304.100000000006</v>
          </cell>
          <cell r="J67">
            <v>82283</v>
          </cell>
          <cell r="K67">
            <v>68061</v>
          </cell>
          <cell r="L67">
            <v>74170.399999999994</v>
          </cell>
          <cell r="M67">
            <v>50023.6</v>
          </cell>
          <cell r="N67">
            <v>36971.199999999997</v>
          </cell>
          <cell r="O67">
            <v>26261</v>
          </cell>
          <cell r="P67">
            <v>44816.6</v>
          </cell>
          <cell r="Q67">
            <v>55253.2</v>
          </cell>
          <cell r="R67">
            <v>40525.9</v>
          </cell>
          <cell r="S67">
            <v>44247.1</v>
          </cell>
          <cell r="T67">
            <v>51539.9</v>
          </cell>
          <cell r="U67">
            <v>36580.300000000003</v>
          </cell>
          <cell r="V67">
            <v>45294.400000000001</v>
          </cell>
          <cell r="W67">
            <v>37938.1</v>
          </cell>
          <cell r="X67">
            <v>13667.2</v>
          </cell>
          <cell r="Y67">
            <v>6019.36</v>
          </cell>
          <cell r="Z67">
            <v>5891.91</v>
          </cell>
          <cell r="AA67">
            <v>8559.01</v>
          </cell>
          <cell r="AB67">
            <v>4252.37</v>
          </cell>
          <cell r="AC67">
            <v>2442.34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</row>
        <row r="68">
          <cell r="A68" t="str">
            <v>EPCOAL[ALLC]</v>
          </cell>
          <cell r="B68" t="str">
            <v>GWh</v>
          </cell>
          <cell r="C68" t="str">
            <v>EnerGreen</v>
          </cell>
          <cell r="D68" t="str">
            <v>EPCOAL[ALLC]_GWhS2</v>
          </cell>
          <cell r="E68">
            <v>80858</v>
          </cell>
          <cell r="F68">
            <v>71734</v>
          </cell>
          <cell r="G68">
            <v>82457</v>
          </cell>
          <cell r="H68">
            <v>75955</v>
          </cell>
          <cell r="I68">
            <v>81304.100000000006</v>
          </cell>
          <cell r="J68">
            <v>82283</v>
          </cell>
          <cell r="K68">
            <v>68061</v>
          </cell>
          <cell r="L68">
            <v>74170.399999999994</v>
          </cell>
          <cell r="M68">
            <v>50023.6</v>
          </cell>
          <cell r="N68">
            <v>36971.199999999997</v>
          </cell>
          <cell r="O68">
            <v>26261</v>
          </cell>
          <cell r="P68">
            <v>44816.6</v>
          </cell>
          <cell r="Q68">
            <v>55253.2</v>
          </cell>
          <cell r="R68">
            <v>40525.9</v>
          </cell>
          <cell r="S68">
            <v>44247.1</v>
          </cell>
          <cell r="T68">
            <v>51539.9</v>
          </cell>
          <cell r="U68">
            <v>36580.300000000003</v>
          </cell>
          <cell r="V68">
            <v>45294.400000000001</v>
          </cell>
          <cell r="W68">
            <v>37938.1</v>
          </cell>
          <cell r="X68">
            <v>13667.2</v>
          </cell>
          <cell r="Y68">
            <v>6019.36</v>
          </cell>
          <cell r="Z68">
            <v>5891.91</v>
          </cell>
          <cell r="AA68">
            <v>8559.01</v>
          </cell>
          <cell r="AB68">
            <v>4252.37</v>
          </cell>
          <cell r="AC68">
            <v>2418.9499999999998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</row>
        <row r="69">
          <cell r="A69" t="str">
            <v>EPOIL[ALLC]</v>
          </cell>
          <cell r="B69" t="str">
            <v>GWh</v>
          </cell>
          <cell r="C69" t="str">
            <v>EnerBase</v>
          </cell>
          <cell r="D69" t="str">
            <v>EPOIL[ALLC]_GWhS3</v>
          </cell>
          <cell r="E69">
            <v>22578</v>
          </cell>
          <cell r="F69">
            <v>24632</v>
          </cell>
          <cell r="G69">
            <v>28593</v>
          </cell>
          <cell r="H69">
            <v>24002</v>
          </cell>
          <cell r="I69">
            <v>24130.2</v>
          </cell>
          <cell r="J69">
            <v>24878.400000000001</v>
          </cell>
          <cell r="K69">
            <v>23858.1</v>
          </cell>
          <cell r="L69">
            <v>18529.3</v>
          </cell>
          <cell r="M69">
            <v>18020.2</v>
          </cell>
          <cell r="N69">
            <v>19259.3</v>
          </cell>
          <cell r="O69">
            <v>16523</v>
          </cell>
          <cell r="P69">
            <v>14591.3</v>
          </cell>
          <cell r="Q69">
            <v>15119.1</v>
          </cell>
          <cell r="R69">
            <v>13494.6</v>
          </cell>
          <cell r="S69">
            <v>13794.3</v>
          </cell>
          <cell r="T69">
            <v>16869.2</v>
          </cell>
          <cell r="U69">
            <v>16526.7</v>
          </cell>
          <cell r="V69">
            <v>15407.3</v>
          </cell>
          <cell r="W69">
            <v>14206.7</v>
          </cell>
          <cell r="X69">
            <v>12592.9</v>
          </cell>
          <cell r="Y69">
            <v>10478.299999999999</v>
          </cell>
          <cell r="Z69">
            <v>9840.09</v>
          </cell>
          <cell r="AA69">
            <v>10423.200000000001</v>
          </cell>
          <cell r="AB69">
            <v>8996.15</v>
          </cell>
          <cell r="AC69">
            <v>9513.85</v>
          </cell>
          <cell r="AD69">
            <v>9453.16</v>
          </cell>
          <cell r="AE69">
            <v>8711.2900000000009</v>
          </cell>
          <cell r="AF69">
            <v>8088.59</v>
          </cell>
          <cell r="AG69">
            <v>7718.08</v>
          </cell>
          <cell r="AH69">
            <v>7319.72</v>
          </cell>
          <cell r="AI69">
            <v>6810.38</v>
          </cell>
          <cell r="AJ69">
            <v>6305.77</v>
          </cell>
          <cell r="AK69">
            <v>5817.1</v>
          </cell>
          <cell r="AL69">
            <v>5315.95</v>
          </cell>
          <cell r="AM69">
            <v>4875.34</v>
          </cell>
          <cell r="AN69">
            <v>4666.18</v>
          </cell>
          <cell r="AO69">
            <v>4457.24</v>
          </cell>
          <cell r="AP69">
            <v>4346.1499999999996</v>
          </cell>
          <cell r="AQ69">
            <v>4259.9399999999996</v>
          </cell>
          <cell r="AR69">
            <v>4262.8</v>
          </cell>
          <cell r="AS69">
            <v>4334.28</v>
          </cell>
          <cell r="AT69">
            <v>4532.67</v>
          </cell>
          <cell r="AU69">
            <v>4465.67</v>
          </cell>
          <cell r="AV69">
            <v>4263.8100000000004</v>
          </cell>
          <cell r="AW69">
            <v>4009.61</v>
          </cell>
          <cell r="AX69">
            <v>3767.28</v>
          </cell>
          <cell r="AY69">
            <v>3510.64</v>
          </cell>
          <cell r="AZ69">
            <v>3218.76</v>
          </cell>
          <cell r="BA69">
            <v>2926.33</v>
          </cell>
          <cell r="BB69">
            <v>2646.93</v>
          </cell>
          <cell r="BC69">
            <v>2365.5500000000002</v>
          </cell>
        </row>
        <row r="70">
          <cell r="A70" t="str">
            <v>EPOIL[ALLC]</v>
          </cell>
          <cell r="B70" t="str">
            <v>GWh</v>
          </cell>
          <cell r="C70" t="str">
            <v>EnerBlue</v>
          </cell>
          <cell r="D70" t="str">
            <v>EPOIL[ALLC]_GWhS1</v>
          </cell>
          <cell r="E70">
            <v>22578</v>
          </cell>
          <cell r="F70">
            <v>24632</v>
          </cell>
          <cell r="G70">
            <v>28593</v>
          </cell>
          <cell r="H70">
            <v>24002</v>
          </cell>
          <cell r="I70">
            <v>24130.2</v>
          </cell>
          <cell r="J70">
            <v>24878.400000000001</v>
          </cell>
          <cell r="K70">
            <v>23858.1</v>
          </cell>
          <cell r="L70">
            <v>18529.3</v>
          </cell>
          <cell r="M70">
            <v>18020.2</v>
          </cell>
          <cell r="N70">
            <v>19259.3</v>
          </cell>
          <cell r="O70">
            <v>16523</v>
          </cell>
          <cell r="P70">
            <v>14591.3</v>
          </cell>
          <cell r="Q70">
            <v>15119.1</v>
          </cell>
          <cell r="R70">
            <v>13494.6</v>
          </cell>
          <cell r="S70">
            <v>13794.3</v>
          </cell>
          <cell r="T70">
            <v>16869.2</v>
          </cell>
          <cell r="U70">
            <v>16526.7</v>
          </cell>
          <cell r="V70">
            <v>15407.3</v>
          </cell>
          <cell r="W70">
            <v>14206.7</v>
          </cell>
          <cell r="X70">
            <v>12592.9</v>
          </cell>
          <cell r="Y70">
            <v>10478.299999999999</v>
          </cell>
          <cell r="Z70">
            <v>9840.09</v>
          </cell>
          <cell r="AA70">
            <v>10423.200000000001</v>
          </cell>
          <cell r="AB70">
            <v>8996.15</v>
          </cell>
          <cell r="AC70">
            <v>8429.49</v>
          </cell>
          <cell r="AD70">
            <v>7854.48</v>
          </cell>
          <cell r="AE70">
            <v>6862.37</v>
          </cell>
          <cell r="AF70">
            <v>6105.06</v>
          </cell>
          <cell r="AG70">
            <v>5575.67</v>
          </cell>
          <cell r="AH70">
            <v>4991.3599999999997</v>
          </cell>
          <cell r="AI70">
            <v>4134.8900000000003</v>
          </cell>
          <cell r="AJ70">
            <v>3220.84</v>
          </cell>
          <cell r="AK70">
            <v>2529.5300000000002</v>
          </cell>
          <cell r="AL70">
            <v>1960.8</v>
          </cell>
          <cell r="AM70">
            <v>1543.83</v>
          </cell>
          <cell r="AN70">
            <v>1301.52</v>
          </cell>
          <cell r="AO70">
            <v>1049.8</v>
          </cell>
          <cell r="AP70">
            <v>812.05</v>
          </cell>
          <cell r="AQ70">
            <v>560.01</v>
          </cell>
          <cell r="AR70">
            <v>283.27999999999997</v>
          </cell>
          <cell r="AS70">
            <v>349.82</v>
          </cell>
          <cell r="AT70">
            <v>272.13</v>
          </cell>
          <cell r="AU70">
            <v>275.18</v>
          </cell>
          <cell r="AV70">
            <v>255.65</v>
          </cell>
          <cell r="AW70">
            <v>244.18</v>
          </cell>
          <cell r="AX70">
            <v>207.34</v>
          </cell>
          <cell r="AY70">
            <v>193.08</v>
          </cell>
          <cell r="AZ70">
            <v>162.79</v>
          </cell>
          <cell r="BA70">
            <v>149.65</v>
          </cell>
          <cell r="BB70">
            <v>124.61</v>
          </cell>
          <cell r="BC70">
            <v>112.01</v>
          </cell>
        </row>
        <row r="71">
          <cell r="A71" t="str">
            <v>EPOIL[ALLC]</v>
          </cell>
          <cell r="B71" t="str">
            <v>GWh</v>
          </cell>
          <cell r="C71" t="str">
            <v>EnerGreen</v>
          </cell>
          <cell r="D71" t="str">
            <v>EPOIL[ALLC]_GWhS2</v>
          </cell>
          <cell r="E71">
            <v>22578</v>
          </cell>
          <cell r="F71">
            <v>24632</v>
          </cell>
          <cell r="G71">
            <v>28593</v>
          </cell>
          <cell r="H71">
            <v>24002</v>
          </cell>
          <cell r="I71">
            <v>24130.2</v>
          </cell>
          <cell r="J71">
            <v>24878.400000000001</v>
          </cell>
          <cell r="K71">
            <v>23858.1</v>
          </cell>
          <cell r="L71">
            <v>18529.3</v>
          </cell>
          <cell r="M71">
            <v>18020.2</v>
          </cell>
          <cell r="N71">
            <v>19259.3</v>
          </cell>
          <cell r="O71">
            <v>16523</v>
          </cell>
          <cell r="P71">
            <v>14591.3</v>
          </cell>
          <cell r="Q71">
            <v>15119.1</v>
          </cell>
          <cell r="R71">
            <v>13494.6</v>
          </cell>
          <cell r="S71">
            <v>13794.3</v>
          </cell>
          <cell r="T71">
            <v>16869.2</v>
          </cell>
          <cell r="U71">
            <v>16526.7</v>
          </cell>
          <cell r="V71">
            <v>15407.3</v>
          </cell>
          <cell r="W71">
            <v>14206.7</v>
          </cell>
          <cell r="X71">
            <v>12592.9</v>
          </cell>
          <cell r="Y71">
            <v>10478.299999999999</v>
          </cell>
          <cell r="Z71">
            <v>9840.09</v>
          </cell>
          <cell r="AA71">
            <v>10423.200000000001</v>
          </cell>
          <cell r="AB71">
            <v>8996.15</v>
          </cell>
          <cell r="AC71">
            <v>8380.5</v>
          </cell>
          <cell r="AD71">
            <v>7792.07</v>
          </cell>
          <cell r="AE71">
            <v>6699.8</v>
          </cell>
          <cell r="AF71">
            <v>5913.45</v>
          </cell>
          <cell r="AG71">
            <v>5258.03</v>
          </cell>
          <cell r="AH71">
            <v>4375.2299999999996</v>
          </cell>
          <cell r="AI71">
            <v>3298.68</v>
          </cell>
          <cell r="AJ71">
            <v>2314.5700000000002</v>
          </cell>
          <cell r="AK71">
            <v>1619.72</v>
          </cell>
          <cell r="AL71">
            <v>1123.67</v>
          </cell>
          <cell r="AM71">
            <v>844.5</v>
          </cell>
          <cell r="AN71">
            <v>768.76</v>
          </cell>
          <cell r="AO71">
            <v>689.45</v>
          </cell>
          <cell r="AP71">
            <v>583.28</v>
          </cell>
          <cell r="AQ71">
            <v>406.31</v>
          </cell>
          <cell r="AR71">
            <v>179.2</v>
          </cell>
          <cell r="AS71">
            <v>148.18</v>
          </cell>
          <cell r="AT71">
            <v>115.11</v>
          </cell>
          <cell r="AU71">
            <v>150.5</v>
          </cell>
          <cell r="AV71">
            <v>144.46</v>
          </cell>
          <cell r="AW71">
            <v>127.36</v>
          </cell>
          <cell r="AX71">
            <v>110.3</v>
          </cell>
          <cell r="AY71">
            <v>102.39</v>
          </cell>
          <cell r="AZ71">
            <v>92.61</v>
          </cell>
          <cell r="BA71">
            <v>82.11</v>
          </cell>
          <cell r="BB71">
            <v>73.12</v>
          </cell>
          <cell r="BC71">
            <v>62.6</v>
          </cell>
        </row>
        <row r="72">
          <cell r="A72" t="str">
            <v>EPGAS[ALLC]</v>
          </cell>
          <cell r="B72" t="str">
            <v>GWh</v>
          </cell>
          <cell r="C72" t="str">
            <v>EnerBase</v>
          </cell>
          <cell r="D72" t="str">
            <v>EPGAS[ALLC]_GWhS3</v>
          </cell>
          <cell r="E72">
            <v>20178</v>
          </cell>
          <cell r="F72">
            <v>23358</v>
          </cell>
          <cell r="G72">
            <v>32386</v>
          </cell>
          <cell r="H72">
            <v>39368</v>
          </cell>
          <cell r="I72">
            <v>56137.4</v>
          </cell>
          <cell r="J72">
            <v>80494</v>
          </cell>
          <cell r="K72">
            <v>90680.6</v>
          </cell>
          <cell r="L72">
            <v>94908.2</v>
          </cell>
          <cell r="M72">
            <v>120920</v>
          </cell>
          <cell r="N72">
            <v>107843</v>
          </cell>
          <cell r="O72">
            <v>94627.8</v>
          </cell>
          <cell r="P72">
            <v>84921.7</v>
          </cell>
          <cell r="Q72">
            <v>72342.100000000006</v>
          </cell>
          <cell r="R72">
            <v>56413.9</v>
          </cell>
          <cell r="S72">
            <v>46179.3</v>
          </cell>
          <cell r="T72">
            <v>51365.8</v>
          </cell>
          <cell r="U72">
            <v>51589.2</v>
          </cell>
          <cell r="V72">
            <v>62580</v>
          </cell>
          <cell r="W72">
            <v>56838.6</v>
          </cell>
          <cell r="X72">
            <v>81818.3</v>
          </cell>
          <cell r="Y72">
            <v>68268.7</v>
          </cell>
          <cell r="Z72">
            <v>70050.399999999994</v>
          </cell>
          <cell r="AA72">
            <v>84620.6</v>
          </cell>
          <cell r="AB72">
            <v>62172.800000000003</v>
          </cell>
          <cell r="AC72">
            <v>68700.009999999995</v>
          </cell>
          <cell r="AD72">
            <v>73727.149999999994</v>
          </cell>
          <cell r="AE72">
            <v>73354.490000000005</v>
          </cell>
          <cell r="AF72">
            <v>72437.73</v>
          </cell>
          <cell r="AG72">
            <v>72063.460000000006</v>
          </cell>
          <cell r="AH72">
            <v>71496.41</v>
          </cell>
          <cell r="AI72">
            <v>69957.87</v>
          </cell>
          <cell r="AJ72">
            <v>67681.570000000007</v>
          </cell>
          <cell r="AK72">
            <v>66738.45</v>
          </cell>
          <cell r="AL72">
            <v>66099.89</v>
          </cell>
          <cell r="AM72">
            <v>66013.56</v>
          </cell>
          <cell r="AN72">
            <v>66269.509999999995</v>
          </cell>
          <cell r="AO72">
            <v>66357.960000000006</v>
          </cell>
          <cell r="AP72">
            <v>67513.75</v>
          </cell>
          <cell r="AQ72">
            <v>68746.929999999993</v>
          </cell>
          <cell r="AR72">
            <v>70984.13</v>
          </cell>
          <cell r="AS72">
            <v>74020.240000000005</v>
          </cell>
          <cell r="AT72">
            <v>79058.7</v>
          </cell>
          <cell r="AU72">
            <v>80360.259999999995</v>
          </cell>
          <cell r="AV72">
            <v>79775.75</v>
          </cell>
          <cell r="AW72">
            <v>78601.740000000005</v>
          </cell>
          <cell r="AX72">
            <v>77447.87</v>
          </cell>
          <cell r="AY72">
            <v>75436.95</v>
          </cell>
          <cell r="AZ72">
            <v>72286.47</v>
          </cell>
          <cell r="BA72">
            <v>68541.34</v>
          </cell>
          <cell r="BB72">
            <v>64542.84</v>
          </cell>
          <cell r="BC72">
            <v>59984.95</v>
          </cell>
        </row>
        <row r="73">
          <cell r="A73" t="str">
            <v>EPGAS[ALLC]</v>
          </cell>
          <cell r="B73" t="str">
            <v>GWh</v>
          </cell>
          <cell r="C73" t="str">
            <v>EnerBlue</v>
          </cell>
          <cell r="D73" t="str">
            <v>EPGAS[ALLC]_GWhS1</v>
          </cell>
          <cell r="E73">
            <v>20178</v>
          </cell>
          <cell r="F73">
            <v>23358</v>
          </cell>
          <cell r="G73">
            <v>32386</v>
          </cell>
          <cell r="H73">
            <v>39368</v>
          </cell>
          <cell r="I73">
            <v>56137.4</v>
          </cell>
          <cell r="J73">
            <v>80494</v>
          </cell>
          <cell r="K73">
            <v>90680.6</v>
          </cell>
          <cell r="L73">
            <v>94908.2</v>
          </cell>
          <cell r="M73">
            <v>120920</v>
          </cell>
          <cell r="N73">
            <v>107843</v>
          </cell>
          <cell r="O73">
            <v>94627.8</v>
          </cell>
          <cell r="P73">
            <v>84921.7</v>
          </cell>
          <cell r="Q73">
            <v>72342.100000000006</v>
          </cell>
          <cell r="R73">
            <v>56413.9</v>
          </cell>
          <cell r="S73">
            <v>46179.3</v>
          </cell>
          <cell r="T73">
            <v>51365.8</v>
          </cell>
          <cell r="U73">
            <v>51589.2</v>
          </cell>
          <cell r="V73">
            <v>62580</v>
          </cell>
          <cell r="W73">
            <v>56838.6</v>
          </cell>
          <cell r="X73">
            <v>81818.3</v>
          </cell>
          <cell r="Y73">
            <v>68268.7</v>
          </cell>
          <cell r="Z73">
            <v>70050.399999999994</v>
          </cell>
          <cell r="AA73">
            <v>84620.6</v>
          </cell>
          <cell r="AB73">
            <v>62172.800000000003</v>
          </cell>
          <cell r="AC73">
            <v>69933.350000000006</v>
          </cell>
          <cell r="AD73">
            <v>74371.710000000006</v>
          </cell>
          <cell r="AE73">
            <v>73864.66</v>
          </cell>
          <cell r="AF73">
            <v>72213.19</v>
          </cell>
          <cell r="AG73">
            <v>70227.27</v>
          </cell>
          <cell r="AH73">
            <v>66070.28</v>
          </cell>
          <cell r="AI73">
            <v>53988.55</v>
          </cell>
          <cell r="AJ73">
            <v>42086.51</v>
          </cell>
          <cell r="AK73">
            <v>33613.29</v>
          </cell>
          <cell r="AL73">
            <v>26662.92</v>
          </cell>
          <cell r="AM73">
            <v>21650.45</v>
          </cell>
          <cell r="AN73">
            <v>18643.099999999999</v>
          </cell>
          <cell r="AO73">
            <v>15422.41</v>
          </cell>
          <cell r="AP73">
            <v>12267.57</v>
          </cell>
          <cell r="AQ73">
            <v>8746.92</v>
          </cell>
          <cell r="AR73">
            <v>4693.28</v>
          </cell>
          <cell r="AS73">
            <v>6700.53</v>
          </cell>
          <cell r="AT73">
            <v>6643.73</v>
          </cell>
          <cell r="AU73">
            <v>7146.86</v>
          </cell>
          <cell r="AV73">
            <v>7532.89</v>
          </cell>
          <cell r="AW73">
            <v>7866.63</v>
          </cell>
          <cell r="AX73">
            <v>7408.37</v>
          </cell>
          <cell r="AY73">
            <v>7465.1</v>
          </cell>
          <cell r="AZ73">
            <v>6836.51</v>
          </cell>
          <cell r="BA73">
            <v>6794.72</v>
          </cell>
          <cell r="BB73">
            <v>6144.41</v>
          </cell>
          <cell r="BC73">
            <v>6022.58</v>
          </cell>
        </row>
        <row r="74">
          <cell r="A74" t="str">
            <v>EPGAS[ALLC]</v>
          </cell>
          <cell r="B74" t="str">
            <v>GWh</v>
          </cell>
          <cell r="C74" t="str">
            <v>EnerGreen</v>
          </cell>
          <cell r="D74" t="str">
            <v>EPGAS[ALLC]_GWhS2</v>
          </cell>
          <cell r="E74">
            <v>20178</v>
          </cell>
          <cell r="F74">
            <v>23358</v>
          </cell>
          <cell r="G74">
            <v>32386</v>
          </cell>
          <cell r="H74">
            <v>39368</v>
          </cell>
          <cell r="I74">
            <v>56137.4</v>
          </cell>
          <cell r="J74">
            <v>80494</v>
          </cell>
          <cell r="K74">
            <v>90680.6</v>
          </cell>
          <cell r="L74">
            <v>94908.2</v>
          </cell>
          <cell r="M74">
            <v>120920</v>
          </cell>
          <cell r="N74">
            <v>107843</v>
          </cell>
          <cell r="O74">
            <v>94627.8</v>
          </cell>
          <cell r="P74">
            <v>84921.7</v>
          </cell>
          <cell r="Q74">
            <v>72342.100000000006</v>
          </cell>
          <cell r="R74">
            <v>56413.9</v>
          </cell>
          <cell r="S74">
            <v>46179.3</v>
          </cell>
          <cell r="T74">
            <v>51365.8</v>
          </cell>
          <cell r="U74">
            <v>51589.2</v>
          </cell>
          <cell r="V74">
            <v>62580</v>
          </cell>
          <cell r="W74">
            <v>56838.6</v>
          </cell>
          <cell r="X74">
            <v>81818.3</v>
          </cell>
          <cell r="Y74">
            <v>68268.7</v>
          </cell>
          <cell r="Z74">
            <v>70050.399999999994</v>
          </cell>
          <cell r="AA74">
            <v>84620.6</v>
          </cell>
          <cell r="AB74">
            <v>62172.800000000003</v>
          </cell>
          <cell r="AC74">
            <v>68599.8</v>
          </cell>
          <cell r="AD74">
            <v>73144.28</v>
          </cell>
          <cell r="AE74">
            <v>71648.179999999993</v>
          </cell>
          <cell r="AF74">
            <v>69786.05</v>
          </cell>
          <cell r="AG74">
            <v>66678.77</v>
          </cell>
          <cell r="AH74">
            <v>59158.37</v>
          </cell>
          <cell r="AI74">
            <v>44515.75</v>
          </cell>
          <cell r="AJ74">
            <v>31487.98</v>
          </cell>
          <cell r="AK74">
            <v>22584.799999999999</v>
          </cell>
          <cell r="AL74">
            <v>16168.77</v>
          </cell>
          <cell r="AM74">
            <v>12605.16</v>
          </cell>
          <cell r="AN74">
            <v>11778.54</v>
          </cell>
          <cell r="AO74">
            <v>10969.37</v>
          </cell>
          <cell r="AP74">
            <v>9791.0400000000009</v>
          </cell>
          <cell r="AQ74">
            <v>7436.55</v>
          </cell>
          <cell r="AR74">
            <v>3885.17</v>
          </cell>
          <cell r="AS74">
            <v>4095.23</v>
          </cell>
          <cell r="AT74">
            <v>4085.28</v>
          </cell>
          <cell r="AU74">
            <v>6338.47</v>
          </cell>
          <cell r="AV74">
            <v>7313.93</v>
          </cell>
          <cell r="AW74">
            <v>7711.19</v>
          </cell>
          <cell r="AX74">
            <v>7634.21</v>
          </cell>
          <cell r="AY74">
            <v>7955.03</v>
          </cell>
          <cell r="AZ74">
            <v>7942.97</v>
          </cell>
          <cell r="BA74">
            <v>7816.95</v>
          </cell>
          <cell r="BB74">
            <v>7703.99</v>
          </cell>
          <cell r="BC74">
            <v>7386.38</v>
          </cell>
        </row>
        <row r="75">
          <cell r="A75" t="str">
            <v>EPNUT[ALLC]</v>
          </cell>
          <cell r="B75" t="str">
            <v>GWh</v>
          </cell>
          <cell r="C75" t="str">
            <v>EnerBase</v>
          </cell>
          <cell r="D75" t="str">
            <v>EPNUT[ALLC]_GWhS3</v>
          </cell>
          <cell r="E75">
            <v>62206</v>
          </cell>
          <cell r="F75">
            <v>63708</v>
          </cell>
          <cell r="G75">
            <v>63016</v>
          </cell>
          <cell r="H75">
            <v>61875</v>
          </cell>
          <cell r="I75">
            <v>64382.9</v>
          </cell>
          <cell r="J75">
            <v>58619</v>
          </cell>
          <cell r="K75">
            <v>60199.5</v>
          </cell>
          <cell r="L75">
            <v>55166.5</v>
          </cell>
          <cell r="M75">
            <v>59032.7</v>
          </cell>
          <cell r="N75">
            <v>52808.4</v>
          </cell>
          <cell r="O75">
            <v>61844.1</v>
          </cell>
          <cell r="P75">
            <v>57322.2</v>
          </cell>
          <cell r="Q75">
            <v>60660.1</v>
          </cell>
          <cell r="R75">
            <v>55619.7</v>
          </cell>
          <cell r="S75">
            <v>55979.199999999997</v>
          </cell>
          <cell r="T75">
            <v>55962.5</v>
          </cell>
          <cell r="U75">
            <v>57266.8</v>
          </cell>
          <cell r="V75">
            <v>56718.5</v>
          </cell>
          <cell r="W75">
            <v>54645.5</v>
          </cell>
          <cell r="X75">
            <v>57035.199999999997</v>
          </cell>
          <cell r="Y75">
            <v>57069.9</v>
          </cell>
          <cell r="Z75">
            <v>55415.7</v>
          </cell>
          <cell r="AA75">
            <v>57667</v>
          </cell>
          <cell r="AB75">
            <v>55747.4</v>
          </cell>
          <cell r="AC75">
            <v>56597.03</v>
          </cell>
          <cell r="AD75">
            <v>56597.03</v>
          </cell>
          <cell r="AE75">
            <v>56597.03</v>
          </cell>
          <cell r="AF75">
            <v>56597.03</v>
          </cell>
          <cell r="AG75">
            <v>56597.03</v>
          </cell>
          <cell r="AH75">
            <v>56597.03</v>
          </cell>
          <cell r="AI75">
            <v>56597.03</v>
          </cell>
          <cell r="AJ75">
            <v>56597.03</v>
          </cell>
          <cell r="AK75">
            <v>56597.03</v>
          </cell>
          <cell r="AL75">
            <v>56597.03</v>
          </cell>
          <cell r="AM75">
            <v>56597.03</v>
          </cell>
          <cell r="AN75">
            <v>56597.03</v>
          </cell>
          <cell r="AO75">
            <v>56597.03</v>
          </cell>
          <cell r="AP75">
            <v>56597.03</v>
          </cell>
          <cell r="AQ75">
            <v>56597.03</v>
          </cell>
          <cell r="AR75">
            <v>55465.05</v>
          </cell>
          <cell r="AS75">
            <v>53201.19</v>
          </cell>
          <cell r="AT75">
            <v>47371.81</v>
          </cell>
          <cell r="AU75">
            <v>41873.879999999997</v>
          </cell>
          <cell r="AV75">
            <v>36644.04</v>
          </cell>
          <cell r="AW75">
            <v>31606.07</v>
          </cell>
          <cell r="AX75">
            <v>26802.3</v>
          </cell>
          <cell r="AY75">
            <v>22164.41</v>
          </cell>
          <cell r="AZ75">
            <v>17671.13</v>
          </cell>
          <cell r="BA75">
            <v>13221.6</v>
          </cell>
          <cell r="BB75">
            <v>8857.33</v>
          </cell>
          <cell r="BC75">
            <v>4696.6499999999996</v>
          </cell>
        </row>
        <row r="76">
          <cell r="A76" t="str">
            <v>EPNUT[ALLC]</v>
          </cell>
          <cell r="B76" t="str">
            <v>GWh</v>
          </cell>
          <cell r="C76" t="str">
            <v>EnerBlue</v>
          </cell>
          <cell r="D76" t="str">
            <v>EPNUT[ALLC]_GWhS1</v>
          </cell>
          <cell r="E76">
            <v>62206</v>
          </cell>
          <cell r="F76">
            <v>63708</v>
          </cell>
          <cell r="G76">
            <v>63016</v>
          </cell>
          <cell r="H76">
            <v>61875</v>
          </cell>
          <cell r="I76">
            <v>64382.9</v>
          </cell>
          <cell r="J76">
            <v>58619</v>
          </cell>
          <cell r="K76">
            <v>60199.5</v>
          </cell>
          <cell r="L76">
            <v>55166.5</v>
          </cell>
          <cell r="M76">
            <v>59032.7</v>
          </cell>
          <cell r="N76">
            <v>52808.4</v>
          </cell>
          <cell r="O76">
            <v>61844.1</v>
          </cell>
          <cell r="P76">
            <v>57322.2</v>
          </cell>
          <cell r="Q76">
            <v>60660.1</v>
          </cell>
          <cell r="R76">
            <v>55619.7</v>
          </cell>
          <cell r="S76">
            <v>55979.199999999997</v>
          </cell>
          <cell r="T76">
            <v>55962.5</v>
          </cell>
          <cell r="U76">
            <v>57266.8</v>
          </cell>
          <cell r="V76">
            <v>56718.5</v>
          </cell>
          <cell r="W76">
            <v>54645.5</v>
          </cell>
          <cell r="X76">
            <v>57035.199999999997</v>
          </cell>
          <cell r="Y76">
            <v>57069.9</v>
          </cell>
          <cell r="Z76">
            <v>55415.7</v>
          </cell>
          <cell r="AA76">
            <v>57667</v>
          </cell>
          <cell r="AB76">
            <v>55747.4</v>
          </cell>
          <cell r="AC76">
            <v>56597.03</v>
          </cell>
          <cell r="AD76">
            <v>56597.03</v>
          </cell>
          <cell r="AE76">
            <v>56597.03</v>
          </cell>
          <cell r="AF76">
            <v>56597.03</v>
          </cell>
          <cell r="AG76">
            <v>56597.03</v>
          </cell>
          <cell r="AH76">
            <v>56597.03</v>
          </cell>
          <cell r="AI76">
            <v>56597.03</v>
          </cell>
          <cell r="AJ76">
            <v>56597.03</v>
          </cell>
          <cell r="AK76">
            <v>56597.03</v>
          </cell>
          <cell r="AL76">
            <v>56597.03</v>
          </cell>
          <cell r="AM76">
            <v>56482.720000000001</v>
          </cell>
          <cell r="AN76">
            <v>56257.21</v>
          </cell>
          <cell r="AO76">
            <v>56257.33</v>
          </cell>
          <cell r="AP76">
            <v>56027.199999999997</v>
          </cell>
          <cell r="AQ76">
            <v>55562.879999999997</v>
          </cell>
          <cell r="AR76">
            <v>53641.88</v>
          </cell>
          <cell r="AS76">
            <v>51683.42</v>
          </cell>
          <cell r="AT76">
            <v>49377.94</v>
          </cell>
          <cell r="AU76">
            <v>39973.160000000003</v>
          </cell>
          <cell r="AV76">
            <v>36234.89</v>
          </cell>
          <cell r="AW76">
            <v>29777.13</v>
          </cell>
          <cell r="AX76">
            <v>29438.15</v>
          </cell>
          <cell r="AY76">
            <v>25515.62</v>
          </cell>
          <cell r="AZ76">
            <v>26131.45</v>
          </cell>
          <cell r="BA76">
            <v>23858.62</v>
          </cell>
          <cell r="BB76">
            <v>22882.69</v>
          </cell>
          <cell r="BC76">
            <v>20745.07</v>
          </cell>
        </row>
        <row r="77">
          <cell r="A77" t="str">
            <v>EPNUT[ALLC]</v>
          </cell>
          <cell r="B77" t="str">
            <v>GWh</v>
          </cell>
          <cell r="C77" t="str">
            <v>EnerGreen</v>
          </cell>
          <cell r="D77" t="str">
            <v>EPNUT[ALLC]_GWhS2</v>
          </cell>
          <cell r="E77">
            <v>62206</v>
          </cell>
          <cell r="F77">
            <v>63708</v>
          </cell>
          <cell r="G77">
            <v>63016</v>
          </cell>
          <cell r="H77">
            <v>61875</v>
          </cell>
          <cell r="I77">
            <v>64382.9</v>
          </cell>
          <cell r="J77">
            <v>58619</v>
          </cell>
          <cell r="K77">
            <v>60199.5</v>
          </cell>
          <cell r="L77">
            <v>55166.5</v>
          </cell>
          <cell r="M77">
            <v>59032.7</v>
          </cell>
          <cell r="N77">
            <v>52808.4</v>
          </cell>
          <cell r="O77">
            <v>61844.1</v>
          </cell>
          <cell r="P77">
            <v>57322.2</v>
          </cell>
          <cell r="Q77">
            <v>60660.1</v>
          </cell>
          <cell r="R77">
            <v>55619.7</v>
          </cell>
          <cell r="S77">
            <v>55979.199999999997</v>
          </cell>
          <cell r="T77">
            <v>55962.5</v>
          </cell>
          <cell r="U77">
            <v>57266.8</v>
          </cell>
          <cell r="V77">
            <v>56718.5</v>
          </cell>
          <cell r="W77">
            <v>54645.5</v>
          </cell>
          <cell r="X77">
            <v>57035.199999999997</v>
          </cell>
          <cell r="Y77">
            <v>57069.9</v>
          </cell>
          <cell r="Z77">
            <v>55415.7</v>
          </cell>
          <cell r="AA77">
            <v>57667</v>
          </cell>
          <cell r="AB77">
            <v>55747.4</v>
          </cell>
          <cell r="AC77">
            <v>56597.03</v>
          </cell>
          <cell r="AD77">
            <v>56597.03</v>
          </cell>
          <cell r="AE77">
            <v>56597.03</v>
          </cell>
          <cell r="AF77">
            <v>56597.03</v>
          </cell>
          <cell r="AG77">
            <v>56597.03</v>
          </cell>
          <cell r="AH77">
            <v>56597.03</v>
          </cell>
          <cell r="AI77">
            <v>56597.03</v>
          </cell>
          <cell r="AJ77">
            <v>56597.03</v>
          </cell>
          <cell r="AK77">
            <v>56591.32</v>
          </cell>
          <cell r="AL77">
            <v>56256.76</v>
          </cell>
          <cell r="AM77">
            <v>56257.22</v>
          </cell>
          <cell r="AN77">
            <v>56257.440000000002</v>
          </cell>
          <cell r="AO77">
            <v>56046.05</v>
          </cell>
          <cell r="AP77">
            <v>55783.55</v>
          </cell>
          <cell r="AQ77">
            <v>55444.67</v>
          </cell>
          <cell r="AR77">
            <v>53605.599999999999</v>
          </cell>
          <cell r="AS77">
            <v>51422.13</v>
          </cell>
          <cell r="AT77">
            <v>47867.79</v>
          </cell>
          <cell r="AU77">
            <v>40189.18</v>
          </cell>
          <cell r="AV77">
            <v>36599.519999999997</v>
          </cell>
          <cell r="AW77">
            <v>34682.879999999997</v>
          </cell>
          <cell r="AX77">
            <v>28322.83</v>
          </cell>
          <cell r="AY77">
            <v>24591.62</v>
          </cell>
          <cell r="AZ77">
            <v>18919.2</v>
          </cell>
          <cell r="BA77">
            <v>15704.16</v>
          </cell>
          <cell r="BB77">
            <v>10633.43</v>
          </cell>
          <cell r="BC77">
            <v>7264.19</v>
          </cell>
        </row>
        <row r="78">
          <cell r="A78" t="str">
            <v>EPOTH[ALLC]</v>
          </cell>
          <cell r="B78" t="str">
            <v>GWh</v>
          </cell>
          <cell r="C78" t="str">
            <v>EnerBase</v>
          </cell>
          <cell r="D78" t="str">
            <v>EPOTH[ALLC]_GWhS3</v>
          </cell>
          <cell r="E78">
            <v>0</v>
          </cell>
          <cell r="F78">
            <v>0</v>
          </cell>
          <cell r="G78">
            <v>0.31</v>
          </cell>
          <cell r="H78">
            <v>0.06</v>
          </cell>
          <cell r="I78">
            <v>0.11</v>
          </cell>
          <cell r="J78">
            <v>0.03</v>
          </cell>
          <cell r="K78">
            <v>0</v>
          </cell>
          <cell r="L78">
            <v>0</v>
          </cell>
          <cell r="M78">
            <v>0.01</v>
          </cell>
          <cell r="N78">
            <v>0</v>
          </cell>
          <cell r="O78">
            <v>0</v>
          </cell>
          <cell r="P78">
            <v>0.72</v>
          </cell>
          <cell r="Q78">
            <v>0.65</v>
          </cell>
          <cell r="R78">
            <v>0.74</v>
          </cell>
          <cell r="S78">
            <v>0.5</v>
          </cell>
          <cell r="T78">
            <v>0.73</v>
          </cell>
          <cell r="U78">
            <v>0.31</v>
          </cell>
          <cell r="V78">
            <v>0.32</v>
          </cell>
          <cell r="W78">
            <v>0.04</v>
          </cell>
          <cell r="X78">
            <v>20.02</v>
          </cell>
          <cell r="Y78">
            <v>27.51</v>
          </cell>
          <cell r="Z78">
            <v>20.14</v>
          </cell>
          <cell r="AA78">
            <v>23.44</v>
          </cell>
          <cell r="AB78">
            <v>18.309999999999999</v>
          </cell>
          <cell r="AC78">
            <v>11.56</v>
          </cell>
          <cell r="AD78">
            <v>13.48</v>
          </cell>
          <cell r="AE78">
            <v>14.93</v>
          </cell>
          <cell r="AF78">
            <v>20.52</v>
          </cell>
          <cell r="AG78">
            <v>23.96</v>
          </cell>
          <cell r="AH78">
            <v>27.52</v>
          </cell>
          <cell r="AI78">
            <v>31.03</v>
          </cell>
          <cell r="AJ78">
            <v>34.700000000000003</v>
          </cell>
          <cell r="AK78">
            <v>38.94</v>
          </cell>
          <cell r="AL78">
            <v>43.93</v>
          </cell>
          <cell r="AM78">
            <v>49.59</v>
          </cell>
          <cell r="AN78">
            <v>55.81</v>
          </cell>
          <cell r="AO78">
            <v>62.47</v>
          </cell>
          <cell r="AP78">
            <v>69.61</v>
          </cell>
          <cell r="AQ78">
            <v>77.569999999999993</v>
          </cell>
          <cell r="AR78">
            <v>86.19</v>
          </cell>
          <cell r="AS78">
            <v>95.53</v>
          </cell>
          <cell r="AT78">
            <v>105.66</v>
          </cell>
          <cell r="AU78">
            <v>116.63</v>
          </cell>
          <cell r="AV78">
            <v>128.56</v>
          </cell>
          <cell r="AW78">
            <v>141.63</v>
          </cell>
          <cell r="AX78">
            <v>155.99</v>
          </cell>
          <cell r="AY78">
            <v>172.06</v>
          </cell>
          <cell r="AZ78">
            <v>189.79</v>
          </cell>
          <cell r="BA78">
            <v>209.15</v>
          </cell>
          <cell r="BB78">
            <v>230.57</v>
          </cell>
          <cell r="BC78">
            <v>254.47</v>
          </cell>
        </row>
        <row r="79">
          <cell r="A79" t="str">
            <v>EPOTH[ALLC]</v>
          </cell>
          <cell r="B79" t="str">
            <v>GWh</v>
          </cell>
          <cell r="C79" t="str">
            <v>EnerBlue</v>
          </cell>
          <cell r="D79" t="str">
            <v>EPOTH[ALLC]_GWhS1</v>
          </cell>
          <cell r="E79">
            <v>0</v>
          </cell>
          <cell r="F79">
            <v>0</v>
          </cell>
          <cell r="G79">
            <v>0.31</v>
          </cell>
          <cell r="H79">
            <v>0.06</v>
          </cell>
          <cell r="I79">
            <v>0.11</v>
          </cell>
          <cell r="J79">
            <v>0.03</v>
          </cell>
          <cell r="K79">
            <v>0</v>
          </cell>
          <cell r="L79">
            <v>0</v>
          </cell>
          <cell r="M79">
            <v>0.01</v>
          </cell>
          <cell r="N79">
            <v>0</v>
          </cell>
          <cell r="O79">
            <v>0</v>
          </cell>
          <cell r="P79">
            <v>0.72</v>
          </cell>
          <cell r="Q79">
            <v>0.65</v>
          </cell>
          <cell r="R79">
            <v>0.74</v>
          </cell>
          <cell r="S79">
            <v>0.5</v>
          </cell>
          <cell r="T79">
            <v>0.73</v>
          </cell>
          <cell r="U79">
            <v>0.31</v>
          </cell>
          <cell r="V79">
            <v>0.32</v>
          </cell>
          <cell r="W79">
            <v>0.04</v>
          </cell>
          <cell r="X79">
            <v>20.02</v>
          </cell>
          <cell r="Y79">
            <v>27.51</v>
          </cell>
          <cell r="Z79">
            <v>20.14</v>
          </cell>
          <cell r="AA79">
            <v>23.44</v>
          </cell>
          <cell r="AB79">
            <v>18.309999999999999</v>
          </cell>
          <cell r="AC79">
            <v>11.72</v>
          </cell>
          <cell r="AD79">
            <v>15.84</v>
          </cell>
          <cell r="AE79">
            <v>18.920000000000002</v>
          </cell>
          <cell r="AF79">
            <v>25.44</v>
          </cell>
          <cell r="AG79">
            <v>29.16</v>
          </cell>
          <cell r="AH79">
            <v>32.909999999999997</v>
          </cell>
          <cell r="AI79">
            <v>36.14</v>
          </cell>
          <cell r="AJ79">
            <v>38.97</v>
          </cell>
          <cell r="AK79">
            <v>41.52</v>
          </cell>
          <cell r="AL79">
            <v>43.95</v>
          </cell>
          <cell r="AM79">
            <v>46.86</v>
          </cell>
          <cell r="AN79">
            <v>49.39</v>
          </cell>
          <cell r="AO79">
            <v>51.24</v>
          </cell>
          <cell r="AP79">
            <v>52.45</v>
          </cell>
          <cell r="AQ79">
            <v>53.3</v>
          </cell>
          <cell r="AR79">
            <v>53.83</v>
          </cell>
          <cell r="AS79">
            <v>56.65</v>
          </cell>
          <cell r="AT79">
            <v>59.33</v>
          </cell>
          <cell r="AU79">
            <v>62.18</v>
          </cell>
          <cell r="AV79">
            <v>65.180000000000007</v>
          </cell>
          <cell r="AW79">
            <v>68.33</v>
          </cell>
          <cell r="AX79">
            <v>71.64</v>
          </cell>
          <cell r="AY79">
            <v>75.45</v>
          </cell>
          <cell r="AZ79">
            <v>79.569999999999993</v>
          </cell>
          <cell r="BA79">
            <v>84.12</v>
          </cell>
          <cell r="BB79">
            <v>89.05</v>
          </cell>
          <cell r="BC79">
            <v>94.47</v>
          </cell>
        </row>
        <row r="80">
          <cell r="A80" t="str">
            <v>EPOTH[ALLC]</v>
          </cell>
          <cell r="B80" t="str">
            <v>GWh</v>
          </cell>
          <cell r="C80" t="str">
            <v>EnerGreen</v>
          </cell>
          <cell r="D80" t="str">
            <v>EPOTH[ALLC]_GWhS2</v>
          </cell>
          <cell r="E80">
            <v>0</v>
          </cell>
          <cell r="F80">
            <v>0</v>
          </cell>
          <cell r="G80">
            <v>0.31</v>
          </cell>
          <cell r="H80">
            <v>0.06</v>
          </cell>
          <cell r="I80">
            <v>0.11</v>
          </cell>
          <cell r="J80">
            <v>0.03</v>
          </cell>
          <cell r="K80">
            <v>0</v>
          </cell>
          <cell r="L80">
            <v>0</v>
          </cell>
          <cell r="M80">
            <v>0.01</v>
          </cell>
          <cell r="N80">
            <v>0</v>
          </cell>
          <cell r="O80">
            <v>0</v>
          </cell>
          <cell r="P80">
            <v>0.72</v>
          </cell>
          <cell r="Q80">
            <v>0.65</v>
          </cell>
          <cell r="R80">
            <v>0.74</v>
          </cell>
          <cell r="S80">
            <v>0.5</v>
          </cell>
          <cell r="T80">
            <v>0.73</v>
          </cell>
          <cell r="U80">
            <v>0.31</v>
          </cell>
          <cell r="V80">
            <v>0.32</v>
          </cell>
          <cell r="W80">
            <v>0.04</v>
          </cell>
          <cell r="X80">
            <v>20.02</v>
          </cell>
          <cell r="Y80">
            <v>27.51</v>
          </cell>
          <cell r="Z80">
            <v>20.14</v>
          </cell>
          <cell r="AA80">
            <v>23.44</v>
          </cell>
          <cell r="AB80">
            <v>18.309999999999999</v>
          </cell>
          <cell r="AC80">
            <v>11.52</v>
          </cell>
          <cell r="AD80">
            <v>15.69</v>
          </cell>
          <cell r="AE80">
            <v>18.100000000000001</v>
          </cell>
          <cell r="AF80">
            <v>24.89</v>
          </cell>
          <cell r="AG80">
            <v>27.95</v>
          </cell>
          <cell r="AH80">
            <v>31.92</v>
          </cell>
          <cell r="AI80">
            <v>34.82</v>
          </cell>
          <cell r="AJ80">
            <v>37.33</v>
          </cell>
          <cell r="AK80">
            <v>39.26</v>
          </cell>
          <cell r="AL80">
            <v>41.89</v>
          </cell>
          <cell r="AM80">
            <v>44.33</v>
          </cell>
          <cell r="AN80">
            <v>46.89</v>
          </cell>
          <cell r="AO80">
            <v>48.8</v>
          </cell>
          <cell r="AP80">
            <v>50.55</v>
          </cell>
          <cell r="AQ80">
            <v>52.47</v>
          </cell>
          <cell r="AR80">
            <v>53.63</v>
          </cell>
          <cell r="AS80">
            <v>57.24</v>
          </cell>
          <cell r="AT80">
            <v>60.82</v>
          </cell>
          <cell r="AU80">
            <v>65</v>
          </cell>
          <cell r="AV80">
            <v>69.23</v>
          </cell>
          <cell r="AW80">
            <v>73.83</v>
          </cell>
          <cell r="AX80">
            <v>78.86</v>
          </cell>
          <cell r="AY80">
            <v>84.45</v>
          </cell>
          <cell r="AZ80">
            <v>90.5</v>
          </cell>
          <cell r="BA80">
            <v>97.09</v>
          </cell>
          <cell r="BB80">
            <v>104.25</v>
          </cell>
          <cell r="BC80">
            <v>112.05</v>
          </cell>
        </row>
        <row r="81">
          <cell r="A81" t="str">
            <v>EPBIO[ALLC]</v>
          </cell>
          <cell r="B81" t="str">
            <v>GWh</v>
          </cell>
          <cell r="C81" t="str">
            <v>EnerBase</v>
          </cell>
          <cell r="D81" t="str">
            <v>EPBIO[ALLC]_GWhS3</v>
          </cell>
          <cell r="E81">
            <v>1920.68</v>
          </cell>
          <cell r="F81">
            <v>1964</v>
          </cell>
          <cell r="G81">
            <v>2869</v>
          </cell>
          <cell r="H81">
            <v>3514</v>
          </cell>
          <cell r="I81">
            <v>3664.86</v>
          </cell>
          <cell r="J81">
            <v>3162.09</v>
          </cell>
          <cell r="K81">
            <v>3379.12</v>
          </cell>
          <cell r="L81">
            <v>3639.19</v>
          </cell>
          <cell r="M81">
            <v>4041.09</v>
          </cell>
          <cell r="N81">
            <v>4252.8100000000004</v>
          </cell>
          <cell r="O81">
            <v>4663</v>
          </cell>
          <cell r="P81">
            <v>5366.95</v>
          </cell>
          <cell r="Q81">
            <v>5617</v>
          </cell>
          <cell r="R81">
            <v>6353.63</v>
          </cell>
          <cell r="S81">
            <v>5958.88</v>
          </cell>
          <cell r="T81">
            <v>6391.12</v>
          </cell>
          <cell r="U81">
            <v>6274.31</v>
          </cell>
          <cell r="V81">
            <v>6694.15</v>
          </cell>
          <cell r="W81">
            <v>6791.74</v>
          </cell>
          <cell r="X81">
            <v>6409.36</v>
          </cell>
          <cell r="Y81">
            <v>7034.5</v>
          </cell>
          <cell r="Z81">
            <v>7722.96</v>
          </cell>
          <cell r="AA81">
            <v>7567.88</v>
          </cell>
          <cell r="AB81">
            <v>6039.7</v>
          </cell>
          <cell r="AC81">
            <v>5355.52</v>
          </cell>
          <cell r="AD81">
            <v>5520.37</v>
          </cell>
          <cell r="AE81">
            <v>5349.4</v>
          </cell>
          <cell r="AF81">
            <v>5005.18</v>
          </cell>
          <cell r="AG81">
            <v>4853.3100000000004</v>
          </cell>
          <cell r="AH81">
            <v>4689.84</v>
          </cell>
          <cell r="AI81">
            <v>4436.24</v>
          </cell>
          <cell r="AJ81">
            <v>4161.16</v>
          </cell>
          <cell r="AK81">
            <v>3923.92</v>
          </cell>
          <cell r="AL81">
            <v>3694.83</v>
          </cell>
          <cell r="AM81">
            <v>3503.74</v>
          </cell>
          <cell r="AN81">
            <v>3318.31</v>
          </cell>
          <cell r="AO81">
            <v>3136.33</v>
          </cell>
          <cell r="AP81">
            <v>3025.24</v>
          </cell>
          <cell r="AQ81">
            <v>2928.41</v>
          </cell>
          <cell r="AR81">
            <v>2882.38</v>
          </cell>
          <cell r="AS81">
            <v>2869.86</v>
          </cell>
          <cell r="AT81">
            <v>2932.82</v>
          </cell>
          <cell r="AU81">
            <v>2856.29</v>
          </cell>
          <cell r="AV81">
            <v>2719.7</v>
          </cell>
          <cell r="AW81">
            <v>2574.54</v>
          </cell>
          <cell r="AX81">
            <v>2440.98</v>
          </cell>
          <cell r="AY81">
            <v>2287.77</v>
          </cell>
          <cell r="AZ81">
            <v>2112.8000000000002</v>
          </cell>
          <cell r="BA81">
            <v>1933.2</v>
          </cell>
          <cell r="BB81">
            <v>1759.39</v>
          </cell>
          <cell r="BC81">
            <v>1586.9</v>
          </cell>
        </row>
        <row r="82">
          <cell r="A82" t="str">
            <v>EPBIO[ALLC]</v>
          </cell>
          <cell r="B82" t="str">
            <v>GWh</v>
          </cell>
          <cell r="C82" t="str">
            <v>EnerBlue</v>
          </cell>
          <cell r="D82" t="str">
            <v>EPBIO[ALLC]_GWhS1</v>
          </cell>
          <cell r="E82">
            <v>1920.68</v>
          </cell>
          <cell r="F82">
            <v>1964</v>
          </cell>
          <cell r="G82">
            <v>2869</v>
          </cell>
          <cell r="H82">
            <v>3514</v>
          </cell>
          <cell r="I82">
            <v>3664.86</v>
          </cell>
          <cell r="J82">
            <v>3162.09</v>
          </cell>
          <cell r="K82">
            <v>3379.12</v>
          </cell>
          <cell r="L82">
            <v>3639.19</v>
          </cell>
          <cell r="M82">
            <v>4041.09</v>
          </cell>
          <cell r="N82">
            <v>4252.8100000000004</v>
          </cell>
          <cell r="O82">
            <v>4663</v>
          </cell>
          <cell r="P82">
            <v>5366.95</v>
          </cell>
          <cell r="Q82">
            <v>5617</v>
          </cell>
          <cell r="R82">
            <v>6353.63</v>
          </cell>
          <cell r="S82">
            <v>5958.88</v>
          </cell>
          <cell r="T82">
            <v>6391.12</v>
          </cell>
          <cell r="U82">
            <v>6274.31</v>
          </cell>
          <cell r="V82">
            <v>6694.15</v>
          </cell>
          <cell r="W82">
            <v>6791.74</v>
          </cell>
          <cell r="X82">
            <v>6409.36</v>
          </cell>
          <cell r="Y82">
            <v>7034.5</v>
          </cell>
          <cell r="Z82">
            <v>7722.96</v>
          </cell>
          <cell r="AA82">
            <v>7567.88</v>
          </cell>
          <cell r="AB82">
            <v>6039.7</v>
          </cell>
          <cell r="AC82">
            <v>7363.85</v>
          </cell>
          <cell r="AD82">
            <v>7489.98</v>
          </cell>
          <cell r="AE82">
            <v>7460.32</v>
          </cell>
          <cell r="AF82">
            <v>7477.62</v>
          </cell>
          <cell r="AG82">
            <v>7522.77</v>
          </cell>
          <cell r="AH82">
            <v>7586.87</v>
          </cell>
          <cell r="AI82">
            <v>7551.12</v>
          </cell>
          <cell r="AJ82">
            <v>7351.17</v>
          </cell>
          <cell r="AK82">
            <v>7063.42</v>
          </cell>
          <cell r="AL82">
            <v>6392.52</v>
          </cell>
          <cell r="AM82">
            <v>6000.62</v>
          </cell>
          <cell r="AN82">
            <v>5585.73</v>
          </cell>
          <cell r="AO82">
            <v>4944.05</v>
          </cell>
          <cell r="AP82">
            <v>3826.77</v>
          </cell>
          <cell r="AQ82">
            <v>2607.59</v>
          </cell>
          <cell r="AR82">
            <v>1588.25</v>
          </cell>
          <cell r="AS82">
            <v>2135.98</v>
          </cell>
          <cell r="AT82">
            <v>2533.91</v>
          </cell>
          <cell r="AU82">
            <v>2549.15</v>
          </cell>
          <cell r="AV82">
            <v>2980.39</v>
          </cell>
          <cell r="AW82">
            <v>3156.09</v>
          </cell>
          <cell r="AX82">
            <v>3198.03</v>
          </cell>
          <cell r="AY82">
            <v>3215.69</v>
          </cell>
          <cell r="AZ82">
            <v>3125.53</v>
          </cell>
          <cell r="BA82">
            <v>3133.03</v>
          </cell>
          <cell r="BB82">
            <v>3058.89</v>
          </cell>
          <cell r="BC82">
            <v>3049.77</v>
          </cell>
        </row>
        <row r="83">
          <cell r="A83" t="str">
            <v>EPBIO[ALLC]</v>
          </cell>
          <cell r="B83" t="str">
            <v>GWh</v>
          </cell>
          <cell r="C83" t="str">
            <v>EnerGreen</v>
          </cell>
          <cell r="D83" t="str">
            <v>EPBIO[ALLC]_GWhS2</v>
          </cell>
          <cell r="E83">
            <v>1920.68</v>
          </cell>
          <cell r="F83">
            <v>1964</v>
          </cell>
          <cell r="G83">
            <v>2869</v>
          </cell>
          <cell r="H83">
            <v>3514</v>
          </cell>
          <cell r="I83">
            <v>3664.86</v>
          </cell>
          <cell r="J83">
            <v>3162.09</v>
          </cell>
          <cell r="K83">
            <v>3379.12</v>
          </cell>
          <cell r="L83">
            <v>3639.19</v>
          </cell>
          <cell r="M83">
            <v>4041.09</v>
          </cell>
          <cell r="N83">
            <v>4252.8100000000004</v>
          </cell>
          <cell r="O83">
            <v>4663</v>
          </cell>
          <cell r="P83">
            <v>5366.95</v>
          </cell>
          <cell r="Q83">
            <v>5617</v>
          </cell>
          <cell r="R83">
            <v>6353.63</v>
          </cell>
          <cell r="S83">
            <v>5958.88</v>
          </cell>
          <cell r="T83">
            <v>6391.12</v>
          </cell>
          <cell r="U83">
            <v>6274.31</v>
          </cell>
          <cell r="V83">
            <v>6694.15</v>
          </cell>
          <cell r="W83">
            <v>6791.74</v>
          </cell>
          <cell r="X83">
            <v>6409.36</v>
          </cell>
          <cell r="Y83">
            <v>7034.5</v>
          </cell>
          <cell r="Z83">
            <v>7722.96</v>
          </cell>
          <cell r="AA83">
            <v>7567.88</v>
          </cell>
          <cell r="AB83">
            <v>6039.7</v>
          </cell>
          <cell r="AC83">
            <v>7409.45</v>
          </cell>
          <cell r="AD83">
            <v>7559.52</v>
          </cell>
          <cell r="AE83">
            <v>7635.48</v>
          </cell>
          <cell r="AF83">
            <v>7890.02</v>
          </cell>
          <cell r="AG83">
            <v>8220.06</v>
          </cell>
          <cell r="AH83">
            <v>8567.61</v>
          </cell>
          <cell r="AI83">
            <v>8559.58</v>
          </cell>
          <cell r="AJ83">
            <v>8031.86</v>
          </cell>
          <cell r="AK83">
            <v>7054.94</v>
          </cell>
          <cell r="AL83">
            <v>6393.18</v>
          </cell>
          <cell r="AM83">
            <v>5806.19</v>
          </cell>
          <cell r="AN83">
            <v>5289.42</v>
          </cell>
          <cell r="AO83">
            <v>4362.99</v>
          </cell>
          <cell r="AP83">
            <v>3642.01</v>
          </cell>
          <cell r="AQ83">
            <v>2745.63</v>
          </cell>
          <cell r="AR83">
            <v>1733.85</v>
          </cell>
          <cell r="AS83">
            <v>1964.83</v>
          </cell>
          <cell r="AT83">
            <v>2069.9699999999998</v>
          </cell>
          <cell r="AU83">
            <v>2241.31</v>
          </cell>
          <cell r="AV83">
            <v>2313.92</v>
          </cell>
          <cell r="AW83">
            <v>2443.2600000000002</v>
          </cell>
          <cell r="AX83">
            <v>2480.91</v>
          </cell>
          <cell r="AY83">
            <v>2571.42</v>
          </cell>
          <cell r="AZ83">
            <v>2603.87</v>
          </cell>
          <cell r="BA83">
            <v>2653.39</v>
          </cell>
          <cell r="BB83">
            <v>2677.57</v>
          </cell>
          <cell r="BC83">
            <v>2703.94</v>
          </cell>
        </row>
        <row r="84">
          <cell r="A84" t="str">
            <v>EPHYT[ALLC]</v>
          </cell>
          <cell r="B84" t="str">
            <v>GWh</v>
          </cell>
          <cell r="C84" t="str">
            <v>EnerBase</v>
          </cell>
          <cell r="D84" t="str">
            <v>EPHYT[ALLC]_GWhS3</v>
          </cell>
          <cell r="E84">
            <v>31807</v>
          </cell>
          <cell r="F84">
            <v>43864</v>
          </cell>
          <cell r="G84">
            <v>26270</v>
          </cell>
          <cell r="H84">
            <v>43897</v>
          </cell>
          <cell r="I84">
            <v>34439</v>
          </cell>
          <cell r="J84">
            <v>23025</v>
          </cell>
          <cell r="K84">
            <v>29831</v>
          </cell>
          <cell r="L84">
            <v>30522</v>
          </cell>
          <cell r="M84">
            <v>26144</v>
          </cell>
          <cell r="N84">
            <v>29162</v>
          </cell>
          <cell r="O84">
            <v>45511</v>
          </cell>
          <cell r="P84">
            <v>32911</v>
          </cell>
          <cell r="Q84">
            <v>24162</v>
          </cell>
          <cell r="R84">
            <v>41052.300000000003</v>
          </cell>
          <cell r="S84">
            <v>42969.8</v>
          </cell>
          <cell r="T84">
            <v>31368</v>
          </cell>
          <cell r="U84">
            <v>39865</v>
          </cell>
          <cell r="V84">
            <v>21070</v>
          </cell>
          <cell r="W84">
            <v>36803</v>
          </cell>
          <cell r="X84">
            <v>26874</v>
          </cell>
          <cell r="Y84">
            <v>33998</v>
          </cell>
          <cell r="Z84">
            <v>32847</v>
          </cell>
          <cell r="AA84">
            <v>22102</v>
          </cell>
          <cell r="AB84">
            <v>31027.4</v>
          </cell>
          <cell r="AC84">
            <v>31214.9</v>
          </cell>
          <cell r="AD84">
            <v>31332.66</v>
          </cell>
          <cell r="AE84">
            <v>31550.74</v>
          </cell>
          <cell r="AF84">
            <v>31736.2</v>
          </cell>
          <cell r="AG84">
            <v>31710.55</v>
          </cell>
          <cell r="AH84">
            <v>31773.73</v>
          </cell>
          <cell r="AI84">
            <v>31786.58</v>
          </cell>
          <cell r="AJ84">
            <v>31778.32</v>
          </cell>
          <cell r="AK84">
            <v>31814.2</v>
          </cell>
          <cell r="AL84">
            <v>31862.15</v>
          </cell>
          <cell r="AM84">
            <v>31932.65</v>
          </cell>
          <cell r="AN84">
            <v>32022.74</v>
          </cell>
          <cell r="AO84">
            <v>32125.46</v>
          </cell>
          <cell r="AP84">
            <v>32230.03</v>
          </cell>
          <cell r="AQ84">
            <v>32336.45</v>
          </cell>
          <cell r="AR84">
            <v>32441.73</v>
          </cell>
          <cell r="AS84">
            <v>32550.68</v>
          </cell>
          <cell r="AT84">
            <v>32657.46</v>
          </cell>
          <cell r="AU84">
            <v>32756.48</v>
          </cell>
          <cell r="AV84">
            <v>32850.879999999997</v>
          </cell>
          <cell r="AW84">
            <v>32942.49</v>
          </cell>
          <cell r="AX84">
            <v>33029.14</v>
          </cell>
          <cell r="AY84">
            <v>33120.660000000003</v>
          </cell>
          <cell r="AZ84">
            <v>33217.33</v>
          </cell>
          <cell r="BA84">
            <v>33317.83</v>
          </cell>
          <cell r="BB84">
            <v>33424.79</v>
          </cell>
          <cell r="BC84">
            <v>33536.639999999999</v>
          </cell>
        </row>
        <row r="85">
          <cell r="A85" t="str">
            <v>EPHYT[ALLC]</v>
          </cell>
          <cell r="B85" t="str">
            <v>GWh</v>
          </cell>
          <cell r="C85" t="str">
            <v>EnerBlue</v>
          </cell>
          <cell r="D85" t="str">
            <v>EPHYT[ALLC]_GWhS1</v>
          </cell>
          <cell r="E85">
            <v>31807</v>
          </cell>
          <cell r="F85">
            <v>43864</v>
          </cell>
          <cell r="G85">
            <v>26270</v>
          </cell>
          <cell r="H85">
            <v>43897</v>
          </cell>
          <cell r="I85">
            <v>34439</v>
          </cell>
          <cell r="J85">
            <v>23025</v>
          </cell>
          <cell r="K85">
            <v>29831</v>
          </cell>
          <cell r="L85">
            <v>30522</v>
          </cell>
          <cell r="M85">
            <v>26144</v>
          </cell>
          <cell r="N85">
            <v>29162</v>
          </cell>
          <cell r="O85">
            <v>45511</v>
          </cell>
          <cell r="P85">
            <v>32911</v>
          </cell>
          <cell r="Q85">
            <v>24162</v>
          </cell>
          <cell r="R85">
            <v>41052.300000000003</v>
          </cell>
          <cell r="S85">
            <v>42969.8</v>
          </cell>
          <cell r="T85">
            <v>31368</v>
          </cell>
          <cell r="U85">
            <v>39865</v>
          </cell>
          <cell r="V85">
            <v>21070</v>
          </cell>
          <cell r="W85">
            <v>36803</v>
          </cell>
          <cell r="X85">
            <v>26874</v>
          </cell>
          <cell r="Y85">
            <v>33998</v>
          </cell>
          <cell r="Z85">
            <v>32847</v>
          </cell>
          <cell r="AA85">
            <v>22102</v>
          </cell>
          <cell r="AB85">
            <v>31027.4</v>
          </cell>
          <cell r="AC85">
            <v>31214.9</v>
          </cell>
          <cell r="AD85">
            <v>31346.21</v>
          </cell>
          <cell r="AE85">
            <v>31595.78</v>
          </cell>
          <cell r="AF85">
            <v>31828.3</v>
          </cell>
          <cell r="AG85">
            <v>31870.81</v>
          </cell>
          <cell r="AH85">
            <v>32001.51</v>
          </cell>
          <cell r="AI85">
            <v>32077.16</v>
          </cell>
          <cell r="AJ85">
            <v>32123.55</v>
          </cell>
          <cell r="AK85">
            <v>32199.06</v>
          </cell>
          <cell r="AL85">
            <v>32104.36</v>
          </cell>
          <cell r="AM85">
            <v>31376.06</v>
          </cell>
          <cell r="AN85">
            <v>31031.51</v>
          </cell>
          <cell r="AO85">
            <v>30727.88</v>
          </cell>
          <cell r="AP85">
            <v>29532.240000000002</v>
          </cell>
          <cell r="AQ85">
            <v>27907.94</v>
          </cell>
          <cell r="AR85">
            <v>24803.88</v>
          </cell>
          <cell r="AS85">
            <v>25568.77</v>
          </cell>
          <cell r="AT85">
            <v>25446.09</v>
          </cell>
          <cell r="AU85">
            <v>25347.19</v>
          </cell>
          <cell r="AV85">
            <v>25515.35</v>
          </cell>
          <cell r="AW85">
            <v>25577.1</v>
          </cell>
          <cell r="AX85">
            <v>25516.76</v>
          </cell>
          <cell r="AY85">
            <v>25511.19</v>
          </cell>
          <cell r="AZ85">
            <v>25455.34</v>
          </cell>
          <cell r="BA85">
            <v>25536.25</v>
          </cell>
          <cell r="BB85">
            <v>25438.01</v>
          </cell>
          <cell r="BC85">
            <v>25543.040000000001</v>
          </cell>
        </row>
        <row r="86">
          <cell r="A86" t="str">
            <v>EPHYT[ALLC]</v>
          </cell>
          <cell r="B86" t="str">
            <v>GWh</v>
          </cell>
          <cell r="C86" t="str">
            <v>EnerGreen</v>
          </cell>
          <cell r="D86" t="str">
            <v>EPHYT[ALLC]_GWhS2</v>
          </cell>
          <cell r="E86">
            <v>31807</v>
          </cell>
          <cell r="F86">
            <v>43864</v>
          </cell>
          <cell r="G86">
            <v>26270</v>
          </cell>
          <cell r="H86">
            <v>43897</v>
          </cell>
          <cell r="I86">
            <v>34439</v>
          </cell>
          <cell r="J86">
            <v>23025</v>
          </cell>
          <cell r="K86">
            <v>29831</v>
          </cell>
          <cell r="L86">
            <v>30522</v>
          </cell>
          <cell r="M86">
            <v>26144</v>
          </cell>
          <cell r="N86">
            <v>29162</v>
          </cell>
          <cell r="O86">
            <v>45511</v>
          </cell>
          <cell r="P86">
            <v>32911</v>
          </cell>
          <cell r="Q86">
            <v>24162</v>
          </cell>
          <cell r="R86">
            <v>41052.300000000003</v>
          </cell>
          <cell r="S86">
            <v>42969.8</v>
          </cell>
          <cell r="T86">
            <v>31368</v>
          </cell>
          <cell r="U86">
            <v>39865</v>
          </cell>
          <cell r="V86">
            <v>21070</v>
          </cell>
          <cell r="W86">
            <v>36803</v>
          </cell>
          <cell r="X86">
            <v>26874</v>
          </cell>
          <cell r="Y86">
            <v>33998</v>
          </cell>
          <cell r="Z86">
            <v>32847</v>
          </cell>
          <cell r="AA86">
            <v>22102</v>
          </cell>
          <cell r="AB86">
            <v>31027.4</v>
          </cell>
          <cell r="AC86">
            <v>31214.9</v>
          </cell>
          <cell r="AD86">
            <v>31345.93</v>
          </cell>
          <cell r="AE86">
            <v>31613.64</v>
          </cell>
          <cell r="AF86">
            <v>31860.95</v>
          </cell>
          <cell r="AG86">
            <v>31916.49</v>
          </cell>
          <cell r="AH86">
            <v>32057.66</v>
          </cell>
          <cell r="AI86">
            <v>32120.560000000001</v>
          </cell>
          <cell r="AJ86">
            <v>32156.57</v>
          </cell>
          <cell r="AK86">
            <v>31716.01</v>
          </cell>
          <cell r="AL86">
            <v>30970.06</v>
          </cell>
          <cell r="AM86">
            <v>30798.73</v>
          </cell>
          <cell r="AN86">
            <v>30619.33</v>
          </cell>
          <cell r="AO86">
            <v>30023.360000000001</v>
          </cell>
          <cell r="AP86">
            <v>28776.3</v>
          </cell>
          <cell r="AQ86">
            <v>27221</v>
          </cell>
          <cell r="AR86">
            <v>24571.19</v>
          </cell>
          <cell r="AS86">
            <v>24515.79</v>
          </cell>
          <cell r="AT86">
            <v>24581.74</v>
          </cell>
          <cell r="AU86">
            <v>25026.95</v>
          </cell>
          <cell r="AV86">
            <v>25066.75</v>
          </cell>
          <cell r="AW86">
            <v>25136.32</v>
          </cell>
          <cell r="AX86">
            <v>25138.04</v>
          </cell>
          <cell r="AY86">
            <v>25305.73</v>
          </cell>
          <cell r="AZ86">
            <v>25360.5</v>
          </cell>
          <cell r="BA86">
            <v>25400.46</v>
          </cell>
          <cell r="BB86">
            <v>25414.400000000001</v>
          </cell>
          <cell r="BC86">
            <v>25418.57</v>
          </cell>
        </row>
        <row r="87">
          <cell r="A87" t="str">
            <v>EPSOL[ALLC]</v>
          </cell>
          <cell r="B87" t="str">
            <v>GWh</v>
          </cell>
          <cell r="C87" t="str">
            <v>EnerBase</v>
          </cell>
          <cell r="D87" t="str">
            <v>EPSOL[ALLC]_GWhS3</v>
          </cell>
          <cell r="E87">
            <v>14</v>
          </cell>
          <cell r="F87">
            <v>17</v>
          </cell>
          <cell r="G87">
            <v>18</v>
          </cell>
          <cell r="H87">
            <v>20</v>
          </cell>
          <cell r="I87">
            <v>24.03</v>
          </cell>
          <cell r="J87">
            <v>48.88</v>
          </cell>
          <cell r="K87">
            <v>125.12</v>
          </cell>
          <cell r="L87">
            <v>523.80999999999995</v>
          </cell>
          <cell r="M87">
            <v>2596.91</v>
          </cell>
          <cell r="N87">
            <v>6172.44</v>
          </cell>
          <cell r="O87">
            <v>7930.49</v>
          </cell>
          <cell r="P87">
            <v>11293.55</v>
          </cell>
          <cell r="Q87">
            <v>15584.94</v>
          </cell>
          <cell r="R87">
            <v>17610.25</v>
          </cell>
          <cell r="S87">
            <v>18810.91</v>
          </cell>
          <cell r="T87">
            <v>19153.740000000002</v>
          </cell>
          <cell r="U87">
            <v>18904</v>
          </cell>
          <cell r="V87">
            <v>19952.400000000001</v>
          </cell>
          <cell r="W87">
            <v>17354.900000000001</v>
          </cell>
          <cell r="X87">
            <v>20445.900000000001</v>
          </cell>
          <cell r="Y87">
            <v>25223.3</v>
          </cell>
          <cell r="Z87">
            <v>31723.9</v>
          </cell>
          <cell r="AA87">
            <v>39696.300000000003</v>
          </cell>
          <cell r="AB87">
            <v>51137.86</v>
          </cell>
          <cell r="AC87">
            <v>52924.32</v>
          </cell>
          <cell r="AD87">
            <v>56143.44</v>
          </cell>
          <cell r="AE87">
            <v>59317.32</v>
          </cell>
          <cell r="AF87">
            <v>62619.95</v>
          </cell>
          <cell r="AG87">
            <v>65865.149999999994</v>
          </cell>
          <cell r="AH87">
            <v>69297.429999999993</v>
          </cell>
          <cell r="AI87">
            <v>72437.710000000006</v>
          </cell>
          <cell r="AJ87">
            <v>75765.34</v>
          </cell>
          <cell r="AK87">
            <v>78193.11</v>
          </cell>
          <cell r="AL87">
            <v>80106.27</v>
          </cell>
          <cell r="AM87">
            <v>81767.360000000001</v>
          </cell>
          <cell r="AN87">
            <v>83106.19</v>
          </cell>
          <cell r="AO87">
            <v>83997.84</v>
          </cell>
          <cell r="AP87">
            <v>83753.66</v>
          </cell>
          <cell r="AQ87">
            <v>83390.86</v>
          </cell>
          <cell r="AR87">
            <v>83018.84</v>
          </cell>
          <cell r="AS87">
            <v>82659.08</v>
          </cell>
          <cell r="AT87">
            <v>83016.479999999996</v>
          </cell>
          <cell r="AU87">
            <v>85378.8</v>
          </cell>
          <cell r="AV87">
            <v>89220.51</v>
          </cell>
          <cell r="AW87">
            <v>94215.26</v>
          </cell>
          <cell r="AX87">
            <v>100239.25</v>
          </cell>
          <cell r="AY87">
            <v>106705.62</v>
          </cell>
          <cell r="AZ87">
            <v>113571.36</v>
          </cell>
          <cell r="BA87">
            <v>120514.52</v>
          </cell>
          <cell r="BB87">
            <v>127204.6</v>
          </cell>
          <cell r="BC87">
            <v>133759.26999999999</v>
          </cell>
        </row>
        <row r="88">
          <cell r="A88" t="str">
            <v>EPSOL[ALLC]</v>
          </cell>
          <cell r="B88" t="str">
            <v>GWh</v>
          </cell>
          <cell r="C88" t="str">
            <v>EnerBlue</v>
          </cell>
          <cell r="D88" t="str">
            <v>EPSOL[ALLC]_GWhS1</v>
          </cell>
          <cell r="E88">
            <v>14</v>
          </cell>
          <cell r="F88">
            <v>17</v>
          </cell>
          <cell r="G88">
            <v>18</v>
          </cell>
          <cell r="H88">
            <v>20</v>
          </cell>
          <cell r="I88">
            <v>24.03</v>
          </cell>
          <cell r="J88">
            <v>48.88</v>
          </cell>
          <cell r="K88">
            <v>125.12</v>
          </cell>
          <cell r="L88">
            <v>523.80999999999995</v>
          </cell>
          <cell r="M88">
            <v>2596.91</v>
          </cell>
          <cell r="N88">
            <v>6172.44</v>
          </cell>
          <cell r="O88">
            <v>7930.49</v>
          </cell>
          <cell r="P88">
            <v>11293.55</v>
          </cell>
          <cell r="Q88">
            <v>15584.94</v>
          </cell>
          <cell r="R88">
            <v>17610.25</v>
          </cell>
          <cell r="S88">
            <v>18810.91</v>
          </cell>
          <cell r="T88">
            <v>19153.740000000002</v>
          </cell>
          <cell r="U88">
            <v>18904</v>
          </cell>
          <cell r="V88">
            <v>19952.400000000001</v>
          </cell>
          <cell r="W88">
            <v>17354.900000000001</v>
          </cell>
          <cell r="X88">
            <v>20445.900000000001</v>
          </cell>
          <cell r="Y88">
            <v>25223.3</v>
          </cell>
          <cell r="Z88">
            <v>31723.9</v>
          </cell>
          <cell r="AA88">
            <v>39696.300000000003</v>
          </cell>
          <cell r="AB88">
            <v>51137.86</v>
          </cell>
          <cell r="AC88">
            <v>52324.09</v>
          </cell>
          <cell r="AD88">
            <v>56969.93</v>
          </cell>
          <cell r="AE88">
            <v>62330.79</v>
          </cell>
          <cell r="AF88">
            <v>68154.66</v>
          </cell>
          <cell r="AG88">
            <v>74328.460000000006</v>
          </cell>
          <cell r="AH88">
            <v>82014.41</v>
          </cell>
          <cell r="AI88">
            <v>93321.55</v>
          </cell>
          <cell r="AJ88">
            <v>103268.34</v>
          </cell>
          <cell r="AK88">
            <v>111726.25</v>
          </cell>
          <cell r="AL88">
            <v>119399.07</v>
          </cell>
          <cell r="AM88">
            <v>124291.64</v>
          </cell>
          <cell r="AN88">
            <v>126212.2</v>
          </cell>
          <cell r="AO88">
            <v>127442.92</v>
          </cell>
          <cell r="AP88">
            <v>128440.61</v>
          </cell>
          <cell r="AQ88">
            <v>128618.69</v>
          </cell>
          <cell r="AR88">
            <v>126600.5</v>
          </cell>
          <cell r="AS88">
            <v>127795.48</v>
          </cell>
          <cell r="AT88">
            <v>128359.63</v>
          </cell>
          <cell r="AU88">
            <v>129153.08</v>
          </cell>
          <cell r="AV88">
            <v>129886.37</v>
          </cell>
          <cell r="AW88">
            <v>129991.44</v>
          </cell>
          <cell r="AX88">
            <v>129154.41</v>
          </cell>
          <cell r="AY88">
            <v>129661.28</v>
          </cell>
          <cell r="AZ88">
            <v>128893.36</v>
          </cell>
          <cell r="BA88">
            <v>129136.29</v>
          </cell>
          <cell r="BB88">
            <v>128747.54</v>
          </cell>
          <cell r="BC88">
            <v>128953.07</v>
          </cell>
        </row>
        <row r="89">
          <cell r="A89" t="str">
            <v>EPSOL[ALLC]</v>
          </cell>
          <cell r="B89" t="str">
            <v>GWh</v>
          </cell>
          <cell r="C89" t="str">
            <v>EnerGreen</v>
          </cell>
          <cell r="D89" t="str">
            <v>EPSOL[ALLC]_GWhS2</v>
          </cell>
          <cell r="E89">
            <v>14</v>
          </cell>
          <cell r="F89">
            <v>17</v>
          </cell>
          <cell r="G89">
            <v>18</v>
          </cell>
          <cell r="H89">
            <v>20</v>
          </cell>
          <cell r="I89">
            <v>24.03</v>
          </cell>
          <cell r="J89">
            <v>48.88</v>
          </cell>
          <cell r="K89">
            <v>125.12</v>
          </cell>
          <cell r="L89">
            <v>523.80999999999995</v>
          </cell>
          <cell r="M89">
            <v>2596.91</v>
          </cell>
          <cell r="N89">
            <v>6172.44</v>
          </cell>
          <cell r="O89">
            <v>7930.49</v>
          </cell>
          <cell r="P89">
            <v>11293.55</v>
          </cell>
          <cell r="Q89">
            <v>15584.94</v>
          </cell>
          <cell r="R89">
            <v>17610.25</v>
          </cell>
          <cell r="S89">
            <v>18810.91</v>
          </cell>
          <cell r="T89">
            <v>19153.740000000002</v>
          </cell>
          <cell r="U89">
            <v>18904</v>
          </cell>
          <cell r="V89">
            <v>19952.400000000001</v>
          </cell>
          <cell r="W89">
            <v>17354.900000000001</v>
          </cell>
          <cell r="X89">
            <v>20445.900000000001</v>
          </cell>
          <cell r="Y89">
            <v>25223.3</v>
          </cell>
          <cell r="Z89">
            <v>31723.9</v>
          </cell>
          <cell r="AA89">
            <v>39696.300000000003</v>
          </cell>
          <cell r="AB89">
            <v>51137.86</v>
          </cell>
          <cell r="AC89">
            <v>53471.94</v>
          </cell>
          <cell r="AD89">
            <v>58657.54</v>
          </cell>
          <cell r="AE89">
            <v>64622.05</v>
          </cell>
          <cell r="AF89">
            <v>71012.95</v>
          </cell>
          <cell r="AG89">
            <v>77664.87</v>
          </cell>
          <cell r="AH89">
            <v>87631.02</v>
          </cell>
          <cell r="AI89">
            <v>99328.65</v>
          </cell>
          <cell r="AJ89">
            <v>110227.66</v>
          </cell>
          <cell r="AK89">
            <v>119170.85</v>
          </cell>
          <cell r="AL89">
            <v>126415.34</v>
          </cell>
          <cell r="AM89">
            <v>129212.62</v>
          </cell>
          <cell r="AN89">
            <v>131011.69</v>
          </cell>
          <cell r="AO89">
            <v>132412.03</v>
          </cell>
          <cell r="AP89">
            <v>133284.78</v>
          </cell>
          <cell r="AQ89">
            <v>133262.16</v>
          </cell>
          <cell r="AR89">
            <v>130161.02</v>
          </cell>
          <cell r="AS89">
            <v>129991.62</v>
          </cell>
          <cell r="AT89">
            <v>129205.73</v>
          </cell>
          <cell r="AU89">
            <v>129806.96</v>
          </cell>
          <cell r="AV89">
            <v>128719.63</v>
          </cell>
          <cell r="AW89">
            <v>128136.71</v>
          </cell>
          <cell r="AX89">
            <v>127802.5</v>
          </cell>
          <cell r="AY89">
            <v>127809.74</v>
          </cell>
          <cell r="AZ89">
            <v>127624.54</v>
          </cell>
          <cell r="BA89">
            <v>127117.51</v>
          </cell>
          <cell r="BB89">
            <v>126676.73</v>
          </cell>
          <cell r="BC89">
            <v>126368.52</v>
          </cell>
        </row>
        <row r="90">
          <cell r="A90" t="str">
            <v>EPWIN[ALLC]</v>
          </cell>
          <cell r="B90" t="str">
            <v>GWh</v>
          </cell>
          <cell r="C90" t="str">
            <v>EnerBase</v>
          </cell>
          <cell r="D90" t="str">
            <v>EPWIN[ALLC]_GWhS3</v>
          </cell>
          <cell r="E90">
            <v>4727</v>
          </cell>
          <cell r="F90">
            <v>6759</v>
          </cell>
          <cell r="G90">
            <v>9342</v>
          </cell>
          <cell r="H90">
            <v>12075</v>
          </cell>
          <cell r="I90">
            <v>15891.8</v>
          </cell>
          <cell r="J90">
            <v>21573.5</v>
          </cell>
          <cell r="K90">
            <v>23325.5</v>
          </cell>
          <cell r="L90">
            <v>27599.8</v>
          </cell>
          <cell r="M90">
            <v>32979.4</v>
          </cell>
          <cell r="N90">
            <v>38151.199999999997</v>
          </cell>
          <cell r="O90">
            <v>44166.8</v>
          </cell>
          <cell r="P90">
            <v>42623.7</v>
          </cell>
          <cell r="Q90">
            <v>48820.1</v>
          </cell>
          <cell r="R90">
            <v>54560.800000000003</v>
          </cell>
          <cell r="S90">
            <v>50809.7</v>
          </cell>
          <cell r="T90">
            <v>48261.2</v>
          </cell>
          <cell r="U90">
            <v>47765.4</v>
          </cell>
          <cell r="V90">
            <v>48009.2</v>
          </cell>
          <cell r="W90">
            <v>49873.4</v>
          </cell>
          <cell r="X90">
            <v>54394</v>
          </cell>
          <cell r="Y90">
            <v>55254</v>
          </cell>
          <cell r="Z90">
            <v>60801.1</v>
          </cell>
          <cell r="AA90">
            <v>61795</v>
          </cell>
          <cell r="AB90">
            <v>62945</v>
          </cell>
          <cell r="AC90">
            <v>62132.7</v>
          </cell>
          <cell r="AD90">
            <v>61425.26</v>
          </cell>
          <cell r="AE90">
            <v>60368.58</v>
          </cell>
          <cell r="AF90">
            <v>59558.879999999997</v>
          </cell>
          <cell r="AG90">
            <v>58728.21</v>
          </cell>
          <cell r="AH90">
            <v>58061.65</v>
          </cell>
          <cell r="AI90">
            <v>57277.09</v>
          </cell>
          <cell r="AJ90">
            <v>57425.77</v>
          </cell>
          <cell r="AK90">
            <v>57410.38</v>
          </cell>
          <cell r="AL90">
            <v>57287.12</v>
          </cell>
          <cell r="AM90">
            <v>56848.85</v>
          </cell>
          <cell r="AN90">
            <v>56408.13</v>
          </cell>
          <cell r="AO90">
            <v>55935.77</v>
          </cell>
          <cell r="AP90">
            <v>55428.05</v>
          </cell>
          <cell r="AQ90">
            <v>54942.89</v>
          </cell>
          <cell r="AR90">
            <v>54457.91</v>
          </cell>
          <cell r="AS90">
            <v>54023.38</v>
          </cell>
          <cell r="AT90">
            <v>54123.73</v>
          </cell>
          <cell r="AU90">
            <v>55919.03</v>
          </cell>
          <cell r="AV90">
            <v>57896.71</v>
          </cell>
          <cell r="AW90">
            <v>59084</v>
          </cell>
          <cell r="AX90">
            <v>58931.6</v>
          </cell>
          <cell r="AY90">
            <v>59475.64</v>
          </cell>
          <cell r="AZ90">
            <v>60595.11</v>
          </cell>
          <cell r="BA90">
            <v>62125.82</v>
          </cell>
          <cell r="BB90">
            <v>64006.78</v>
          </cell>
          <cell r="BC90">
            <v>66347.59</v>
          </cell>
        </row>
        <row r="91">
          <cell r="A91" t="str">
            <v>EPWIN[ALLC]</v>
          </cell>
          <cell r="B91" t="str">
            <v>GWh</v>
          </cell>
          <cell r="C91" t="str">
            <v>EnerBlue</v>
          </cell>
          <cell r="D91" t="str">
            <v>EPWIN[ALLC]_GWhS1</v>
          </cell>
          <cell r="E91">
            <v>4727</v>
          </cell>
          <cell r="F91">
            <v>6759</v>
          </cell>
          <cell r="G91">
            <v>9342</v>
          </cell>
          <cell r="H91">
            <v>12075</v>
          </cell>
          <cell r="I91">
            <v>15891.8</v>
          </cell>
          <cell r="J91">
            <v>21573.5</v>
          </cell>
          <cell r="K91">
            <v>23325.5</v>
          </cell>
          <cell r="L91">
            <v>27599.8</v>
          </cell>
          <cell r="M91">
            <v>32979.4</v>
          </cell>
          <cell r="N91">
            <v>38151.199999999997</v>
          </cell>
          <cell r="O91">
            <v>44166.8</v>
          </cell>
          <cell r="P91">
            <v>42623.7</v>
          </cell>
          <cell r="Q91">
            <v>48820.1</v>
          </cell>
          <cell r="R91">
            <v>54560.800000000003</v>
          </cell>
          <cell r="S91">
            <v>50809.7</v>
          </cell>
          <cell r="T91">
            <v>48261.2</v>
          </cell>
          <cell r="U91">
            <v>47765.4</v>
          </cell>
          <cell r="V91">
            <v>48009.2</v>
          </cell>
          <cell r="W91">
            <v>49873.4</v>
          </cell>
          <cell r="X91">
            <v>54394</v>
          </cell>
          <cell r="Y91">
            <v>55254</v>
          </cell>
          <cell r="Z91">
            <v>60801.1</v>
          </cell>
          <cell r="AA91">
            <v>61795</v>
          </cell>
          <cell r="AB91">
            <v>62945</v>
          </cell>
          <cell r="AC91">
            <v>61145.69</v>
          </cell>
          <cell r="AD91">
            <v>60497.59</v>
          </cell>
          <cell r="AE91">
            <v>60016.46</v>
          </cell>
          <cell r="AF91">
            <v>59685.47</v>
          </cell>
          <cell r="AG91">
            <v>59442.239999999998</v>
          </cell>
          <cell r="AH91">
            <v>59701.73</v>
          </cell>
          <cell r="AI91">
            <v>62551.81</v>
          </cell>
          <cell r="AJ91">
            <v>66616.149999999994</v>
          </cell>
          <cell r="AK91">
            <v>69564.59</v>
          </cell>
          <cell r="AL91">
            <v>72040.91</v>
          </cell>
          <cell r="AM91">
            <v>76477.58</v>
          </cell>
          <cell r="AN91">
            <v>82756.09</v>
          </cell>
          <cell r="AO91">
            <v>89706.68</v>
          </cell>
          <cell r="AP91">
            <v>97764.97</v>
          </cell>
          <cell r="AQ91">
            <v>106517.9</v>
          </cell>
          <cell r="AR91">
            <v>120780.27</v>
          </cell>
          <cell r="AS91">
            <v>118640.46</v>
          </cell>
          <cell r="AT91">
            <v>120233.72</v>
          </cell>
          <cell r="AU91">
            <v>128157.12</v>
          </cell>
          <cell r="AV91">
            <v>128066.27</v>
          </cell>
          <cell r="AW91">
            <v>133897.32999999999</v>
          </cell>
          <cell r="AX91">
            <v>132604.98000000001</v>
          </cell>
          <cell r="AY91">
            <v>135483.16</v>
          </cell>
          <cell r="AZ91">
            <v>133242.69</v>
          </cell>
          <cell r="BA91">
            <v>134119.06</v>
          </cell>
          <cell r="BB91">
            <v>132586.79999999999</v>
          </cell>
          <cell r="BC91">
            <v>132919.44</v>
          </cell>
        </row>
        <row r="92">
          <cell r="A92" t="str">
            <v>EPWIN[ALLC]</v>
          </cell>
          <cell r="B92" t="str">
            <v>GWh</v>
          </cell>
          <cell r="C92" t="str">
            <v>EnerGreen</v>
          </cell>
          <cell r="D92" t="str">
            <v>EPWIN[ALLC]_GWhS2</v>
          </cell>
          <cell r="E92">
            <v>4727</v>
          </cell>
          <cell r="F92">
            <v>6759</v>
          </cell>
          <cell r="G92">
            <v>9342</v>
          </cell>
          <cell r="H92">
            <v>12075</v>
          </cell>
          <cell r="I92">
            <v>15891.8</v>
          </cell>
          <cell r="J92">
            <v>21573.5</v>
          </cell>
          <cell r="K92">
            <v>23325.5</v>
          </cell>
          <cell r="L92">
            <v>27599.8</v>
          </cell>
          <cell r="M92">
            <v>32979.4</v>
          </cell>
          <cell r="N92">
            <v>38151.199999999997</v>
          </cell>
          <cell r="O92">
            <v>44166.8</v>
          </cell>
          <cell r="P92">
            <v>42623.7</v>
          </cell>
          <cell r="Q92">
            <v>48820.1</v>
          </cell>
          <cell r="R92">
            <v>54560.800000000003</v>
          </cell>
          <cell r="S92">
            <v>50809.7</v>
          </cell>
          <cell r="T92">
            <v>48261.2</v>
          </cell>
          <cell r="U92">
            <v>47765.4</v>
          </cell>
          <cell r="V92">
            <v>48009.2</v>
          </cell>
          <cell r="W92">
            <v>49873.4</v>
          </cell>
          <cell r="X92">
            <v>54394</v>
          </cell>
          <cell r="Y92">
            <v>55254</v>
          </cell>
          <cell r="Z92">
            <v>60801.1</v>
          </cell>
          <cell r="AA92">
            <v>61795</v>
          </cell>
          <cell r="AB92">
            <v>62945</v>
          </cell>
          <cell r="AC92">
            <v>62002.65</v>
          </cell>
          <cell r="AD92">
            <v>62167.01</v>
          </cell>
          <cell r="AE92">
            <v>62524.27</v>
          </cell>
          <cell r="AF92">
            <v>63088.9</v>
          </cell>
          <cell r="AG92">
            <v>63743.59</v>
          </cell>
          <cell r="AH92">
            <v>66430.850000000006</v>
          </cell>
          <cell r="AI92">
            <v>72098.16</v>
          </cell>
          <cell r="AJ92">
            <v>76808.399999999994</v>
          </cell>
          <cell r="AK92">
            <v>80294.039999999994</v>
          </cell>
          <cell r="AL92">
            <v>82788.259999999995</v>
          </cell>
          <cell r="AM92">
            <v>86188.12</v>
          </cell>
          <cell r="AN92">
            <v>88818.35</v>
          </cell>
          <cell r="AO92">
            <v>92434.47</v>
          </cell>
          <cell r="AP92">
            <v>96814.15</v>
          </cell>
          <cell r="AQ92">
            <v>102713.13</v>
          </cell>
          <cell r="AR92">
            <v>114970.44</v>
          </cell>
          <cell r="AS92">
            <v>116434.1</v>
          </cell>
          <cell r="AT92">
            <v>118494.93</v>
          </cell>
          <cell r="AU92">
            <v>121463.82</v>
          </cell>
          <cell r="AV92">
            <v>122968.64</v>
          </cell>
          <cell r="AW92">
            <v>123089.56</v>
          </cell>
          <cell r="AX92">
            <v>126129.23</v>
          </cell>
          <cell r="AY92">
            <v>126780.7</v>
          </cell>
          <cell r="AZ92">
            <v>129083.47</v>
          </cell>
          <cell r="BA92">
            <v>129105.34</v>
          </cell>
          <cell r="BB92">
            <v>130652.45</v>
          </cell>
          <cell r="BC92">
            <v>130274.95</v>
          </cell>
        </row>
        <row r="93">
          <cell r="A93" t="str">
            <v>ACIPBIO[ALLC]</v>
          </cell>
          <cell r="B93" t="str">
            <v>MW</v>
          </cell>
          <cell r="C93" t="str">
            <v>EnerBase</v>
          </cell>
          <cell r="D93" t="str">
            <v>ACIPBIO[ALLC]_MWS3</v>
          </cell>
          <cell r="E93">
            <v>274.38</v>
          </cell>
          <cell r="F93">
            <v>297.33999999999997</v>
          </cell>
          <cell r="G93">
            <v>440.07</v>
          </cell>
          <cell r="H93">
            <v>525.03</v>
          </cell>
          <cell r="I93">
            <v>651.97</v>
          </cell>
          <cell r="J93">
            <v>679.34</v>
          </cell>
          <cell r="K93">
            <v>721.55</v>
          </cell>
          <cell r="L93">
            <v>738.31</v>
          </cell>
          <cell r="M93">
            <v>721.78</v>
          </cell>
          <cell r="N93">
            <v>871.29</v>
          </cell>
          <cell r="O93">
            <v>962.24</v>
          </cell>
          <cell r="P93">
            <v>1054.69</v>
          </cell>
          <cell r="Q93">
            <v>1142.8</v>
          </cell>
          <cell r="R93">
            <v>1171.45</v>
          </cell>
          <cell r="S93">
            <v>1183.6300000000001</v>
          </cell>
          <cell r="T93">
            <v>1185.3599999999999</v>
          </cell>
          <cell r="U93">
            <v>1187.58</v>
          </cell>
          <cell r="V93">
            <v>1195.4000000000001</v>
          </cell>
          <cell r="W93">
            <v>1220</v>
          </cell>
          <cell r="X93">
            <v>1282.8</v>
          </cell>
          <cell r="Y93">
            <v>1434.93</v>
          </cell>
          <cell r="Z93">
            <v>1461.48</v>
          </cell>
          <cell r="AA93">
            <v>1461.99</v>
          </cell>
          <cell r="AB93">
            <v>1461.99</v>
          </cell>
          <cell r="AC93">
            <v>1437.99</v>
          </cell>
          <cell r="AD93">
            <v>1408.34</v>
          </cell>
          <cell r="AE93">
            <v>1370.05</v>
          </cell>
          <cell r="AF93">
            <v>1329.6</v>
          </cell>
          <cell r="AG93">
            <v>1289.26</v>
          </cell>
          <cell r="AH93">
            <v>1251.8399999999999</v>
          </cell>
          <cell r="AI93">
            <v>1215.77</v>
          </cell>
          <cell r="AJ93">
            <v>1196.44</v>
          </cell>
          <cell r="AK93">
            <v>1176.73</v>
          </cell>
          <cell r="AL93">
            <v>1156.06</v>
          </cell>
          <cell r="AM93">
            <v>1132.04</v>
          </cell>
          <cell r="AN93">
            <v>1099.04</v>
          </cell>
          <cell r="AO93">
            <v>1065.3900000000001</v>
          </cell>
          <cell r="AP93">
            <v>1032.82</v>
          </cell>
          <cell r="AQ93">
            <v>1001.42</v>
          </cell>
          <cell r="AR93">
            <v>969.49</v>
          </cell>
          <cell r="AS93">
            <v>936.96</v>
          </cell>
          <cell r="AT93">
            <v>907.1</v>
          </cell>
          <cell r="AU93">
            <v>883.48</v>
          </cell>
          <cell r="AV93">
            <v>864.34</v>
          </cell>
          <cell r="AW93">
            <v>847.77</v>
          </cell>
          <cell r="AX93">
            <v>833.43</v>
          </cell>
          <cell r="AY93">
            <v>817.3</v>
          </cell>
          <cell r="AZ93">
            <v>800</v>
          </cell>
          <cell r="BA93">
            <v>780.8</v>
          </cell>
          <cell r="BB93">
            <v>759.75</v>
          </cell>
          <cell r="BC93">
            <v>739.08</v>
          </cell>
        </row>
        <row r="94">
          <cell r="A94" t="str">
            <v>ACIPBIO[ALLC]</v>
          </cell>
          <cell r="B94" t="str">
            <v>MW</v>
          </cell>
          <cell r="C94" t="str">
            <v>EnerBlue</v>
          </cell>
          <cell r="D94" t="str">
            <v>ACIPBIO[ALLC]_MWS1</v>
          </cell>
          <cell r="E94">
            <v>274.38</v>
          </cell>
          <cell r="F94">
            <v>297.33999999999997</v>
          </cell>
          <cell r="G94">
            <v>440.07</v>
          </cell>
          <cell r="H94">
            <v>525.03</v>
          </cell>
          <cell r="I94">
            <v>651.97</v>
          </cell>
          <cell r="J94">
            <v>679.34</v>
          </cell>
          <cell r="K94">
            <v>721.55</v>
          </cell>
          <cell r="L94">
            <v>738.31</v>
          </cell>
          <cell r="M94">
            <v>721.78</v>
          </cell>
          <cell r="N94">
            <v>871.29</v>
          </cell>
          <cell r="O94">
            <v>962.24</v>
          </cell>
          <cell r="P94">
            <v>1054.69</v>
          </cell>
          <cell r="Q94">
            <v>1142.8</v>
          </cell>
          <cell r="R94">
            <v>1171.45</v>
          </cell>
          <cell r="S94">
            <v>1183.6300000000001</v>
          </cell>
          <cell r="T94">
            <v>1185.3599999999999</v>
          </cell>
          <cell r="U94">
            <v>1187.58</v>
          </cell>
          <cell r="V94">
            <v>1195.4000000000001</v>
          </cell>
          <cell r="W94">
            <v>1220</v>
          </cell>
          <cell r="X94">
            <v>1282.8</v>
          </cell>
          <cell r="Y94">
            <v>1434.93</v>
          </cell>
          <cell r="Z94">
            <v>1461.48</v>
          </cell>
          <cell r="AA94">
            <v>1461.99</v>
          </cell>
          <cell r="AB94">
            <v>1461.99</v>
          </cell>
          <cell r="AC94">
            <v>1432.23</v>
          </cell>
          <cell r="AD94">
            <v>1439.61</v>
          </cell>
          <cell r="AE94">
            <v>1439.59</v>
          </cell>
          <cell r="AF94">
            <v>1443.19</v>
          </cell>
          <cell r="AG94">
            <v>1449.3</v>
          </cell>
          <cell r="AH94">
            <v>1464.4</v>
          </cell>
          <cell r="AI94">
            <v>1461.73</v>
          </cell>
          <cell r="AJ94">
            <v>1428.26</v>
          </cell>
          <cell r="AK94">
            <v>1395.19</v>
          </cell>
          <cell r="AL94">
            <v>1361.76</v>
          </cell>
          <cell r="AM94">
            <v>1324.43</v>
          </cell>
          <cell r="AN94">
            <v>1284.3699999999999</v>
          </cell>
          <cell r="AO94">
            <v>1244.92</v>
          </cell>
          <cell r="AP94">
            <v>1207.69</v>
          </cell>
          <cell r="AQ94">
            <v>1179.1199999999999</v>
          </cell>
          <cell r="AR94">
            <v>1196.55</v>
          </cell>
          <cell r="AS94">
            <v>1473.92</v>
          </cell>
          <cell r="AT94">
            <v>1880.52</v>
          </cell>
          <cell r="AU94">
            <v>1843.64</v>
          </cell>
          <cell r="AV94">
            <v>2092.0300000000002</v>
          </cell>
          <cell r="AW94">
            <v>2180.75</v>
          </cell>
          <cell r="AX94">
            <v>2299.41</v>
          </cell>
          <cell r="AY94">
            <v>2306.34</v>
          </cell>
          <cell r="AZ94">
            <v>2320.4499999999998</v>
          </cell>
          <cell r="BA94">
            <v>2321</v>
          </cell>
          <cell r="BB94">
            <v>2320.7800000000002</v>
          </cell>
          <cell r="BC94">
            <v>2316.7199999999998</v>
          </cell>
        </row>
        <row r="95">
          <cell r="A95" t="str">
            <v>ACIPBIO[ALLC]</v>
          </cell>
          <cell r="B95" t="str">
            <v>MW</v>
          </cell>
          <cell r="C95" t="str">
            <v>EnerGreen</v>
          </cell>
          <cell r="D95" t="str">
            <v>ACIPBIO[ALLC]_MWS2</v>
          </cell>
          <cell r="E95">
            <v>274.38</v>
          </cell>
          <cell r="F95">
            <v>297.33999999999997</v>
          </cell>
          <cell r="G95">
            <v>440.07</v>
          </cell>
          <cell r="H95">
            <v>525.03</v>
          </cell>
          <cell r="I95">
            <v>651.97</v>
          </cell>
          <cell r="J95">
            <v>679.34</v>
          </cell>
          <cell r="K95">
            <v>721.55</v>
          </cell>
          <cell r="L95">
            <v>738.31</v>
          </cell>
          <cell r="M95">
            <v>721.78</v>
          </cell>
          <cell r="N95">
            <v>871.29</v>
          </cell>
          <cell r="O95">
            <v>962.24</v>
          </cell>
          <cell r="P95">
            <v>1054.69</v>
          </cell>
          <cell r="Q95">
            <v>1142.8</v>
          </cell>
          <cell r="R95">
            <v>1171.45</v>
          </cell>
          <cell r="S95">
            <v>1183.6300000000001</v>
          </cell>
          <cell r="T95">
            <v>1185.3599999999999</v>
          </cell>
          <cell r="U95">
            <v>1187.58</v>
          </cell>
          <cell r="V95">
            <v>1195.4000000000001</v>
          </cell>
          <cell r="W95">
            <v>1220</v>
          </cell>
          <cell r="X95">
            <v>1282.8</v>
          </cell>
          <cell r="Y95">
            <v>1434.93</v>
          </cell>
          <cell r="Z95">
            <v>1461.48</v>
          </cell>
          <cell r="AA95">
            <v>1461.99</v>
          </cell>
          <cell r="AB95">
            <v>1461.99</v>
          </cell>
          <cell r="AC95">
            <v>1465.52</v>
          </cell>
          <cell r="AD95">
            <v>1505.75</v>
          </cell>
          <cell r="AE95">
            <v>1539.21</v>
          </cell>
          <cell r="AF95">
            <v>1586.16</v>
          </cell>
          <cell r="AG95">
            <v>1642.97</v>
          </cell>
          <cell r="AH95">
            <v>1728.54</v>
          </cell>
          <cell r="AI95">
            <v>1760.61</v>
          </cell>
          <cell r="AJ95">
            <v>1727.39</v>
          </cell>
          <cell r="AK95">
            <v>1693.3</v>
          </cell>
          <cell r="AL95">
            <v>1657.64</v>
          </cell>
          <cell r="AM95">
            <v>1619.26</v>
          </cell>
          <cell r="AN95">
            <v>1571.31</v>
          </cell>
          <cell r="AO95">
            <v>1525.3</v>
          </cell>
          <cell r="AP95">
            <v>1486.52</v>
          </cell>
          <cell r="AQ95">
            <v>1457.41</v>
          </cell>
          <cell r="AR95">
            <v>1497.79</v>
          </cell>
          <cell r="AS95">
            <v>1612.37</v>
          </cell>
          <cell r="AT95">
            <v>1676.76</v>
          </cell>
          <cell r="AU95">
            <v>1622.48</v>
          </cell>
          <cell r="AV95">
            <v>1610.45</v>
          </cell>
          <cell r="AW95">
            <v>1650.8</v>
          </cell>
          <cell r="AX95">
            <v>1647.72</v>
          </cell>
          <cell r="AY95">
            <v>1654.77</v>
          </cell>
          <cell r="AZ95">
            <v>1638.27</v>
          </cell>
          <cell r="BA95">
            <v>1634.05</v>
          </cell>
          <cell r="BB95">
            <v>1614.81</v>
          </cell>
          <cell r="BC95">
            <v>1603.43</v>
          </cell>
        </row>
        <row r="96">
          <cell r="A96" t="str">
            <v>ACIPHYT[ALLC]</v>
          </cell>
          <cell r="B96" t="str">
            <v>MW</v>
          </cell>
          <cell r="C96" t="str">
            <v>EnerBase</v>
          </cell>
          <cell r="D96" t="str">
            <v>ACIPHYT[ALLC]_MWS3</v>
          </cell>
          <cell r="E96">
            <v>17960</v>
          </cell>
          <cell r="F96">
            <v>18032</v>
          </cell>
          <cell r="G96">
            <v>18068</v>
          </cell>
          <cell r="H96">
            <v>18043</v>
          </cell>
          <cell r="I96">
            <v>18167</v>
          </cell>
          <cell r="J96">
            <v>18220</v>
          </cell>
          <cell r="K96">
            <v>18318</v>
          </cell>
          <cell r="L96">
            <v>18372</v>
          </cell>
          <cell r="M96">
            <v>18451</v>
          </cell>
          <cell r="N96">
            <v>18505</v>
          </cell>
          <cell r="O96">
            <v>18535</v>
          </cell>
          <cell r="P96">
            <v>18540</v>
          </cell>
          <cell r="Q96">
            <v>18550</v>
          </cell>
          <cell r="R96">
            <v>19185</v>
          </cell>
          <cell r="S96">
            <v>19223</v>
          </cell>
          <cell r="T96">
            <v>20053</v>
          </cell>
          <cell r="U96">
            <v>20080</v>
          </cell>
          <cell r="V96">
            <v>20079</v>
          </cell>
          <cell r="W96">
            <v>20079.599999999999</v>
          </cell>
          <cell r="X96">
            <v>20113.7</v>
          </cell>
          <cell r="Y96">
            <v>20116.599999999999</v>
          </cell>
          <cell r="Z96">
            <v>20132.400000000001</v>
          </cell>
          <cell r="AA96">
            <v>20137.099999999999</v>
          </cell>
          <cell r="AB96">
            <v>20140.099999999999</v>
          </cell>
          <cell r="AC96">
            <v>21388.62</v>
          </cell>
          <cell r="AD96">
            <v>21469.31</v>
          </cell>
          <cell r="AE96">
            <v>21618.74</v>
          </cell>
          <cell r="AF96">
            <v>21745.82</v>
          </cell>
          <cell r="AG96">
            <v>21728.25</v>
          </cell>
          <cell r="AH96">
            <v>21771.54</v>
          </cell>
          <cell r="AI96">
            <v>21780.34</v>
          </cell>
          <cell r="AJ96">
            <v>21774.68</v>
          </cell>
          <cell r="AK96">
            <v>21799.27</v>
          </cell>
          <cell r="AL96">
            <v>21832.13</v>
          </cell>
          <cell r="AM96">
            <v>21880.43</v>
          </cell>
          <cell r="AN96">
            <v>21942.16</v>
          </cell>
          <cell r="AO96">
            <v>22012.54</v>
          </cell>
          <cell r="AP96">
            <v>22084.2</v>
          </cell>
          <cell r="AQ96">
            <v>22157.11</v>
          </cell>
          <cell r="AR96">
            <v>22229.25</v>
          </cell>
          <cell r="AS96">
            <v>22303.9</v>
          </cell>
          <cell r="AT96">
            <v>22377.07</v>
          </cell>
          <cell r="AU96">
            <v>22444.93</v>
          </cell>
          <cell r="AV96">
            <v>22509.61</v>
          </cell>
          <cell r="AW96">
            <v>22572.38</v>
          </cell>
          <cell r="AX96">
            <v>22631.75</v>
          </cell>
          <cell r="AY96">
            <v>22694.46</v>
          </cell>
          <cell r="AZ96">
            <v>22760.7</v>
          </cell>
          <cell r="BA96">
            <v>22829.56</v>
          </cell>
          <cell r="BB96">
            <v>22902.85</v>
          </cell>
          <cell r="BC96">
            <v>22979.49</v>
          </cell>
        </row>
        <row r="97">
          <cell r="A97" t="str">
            <v>ACIPHYT[ALLC]</v>
          </cell>
          <cell r="B97" t="str">
            <v>MW</v>
          </cell>
          <cell r="C97" t="str">
            <v>EnerBlue</v>
          </cell>
          <cell r="D97" t="str">
            <v>ACIPHYT[ALLC]_MWS1</v>
          </cell>
          <cell r="E97">
            <v>17960</v>
          </cell>
          <cell r="F97">
            <v>18032</v>
          </cell>
          <cell r="G97">
            <v>18068</v>
          </cell>
          <cell r="H97">
            <v>18043</v>
          </cell>
          <cell r="I97">
            <v>18167</v>
          </cell>
          <cell r="J97">
            <v>18220</v>
          </cell>
          <cell r="K97">
            <v>18318</v>
          </cell>
          <cell r="L97">
            <v>18372</v>
          </cell>
          <cell r="M97">
            <v>18451</v>
          </cell>
          <cell r="N97">
            <v>18505</v>
          </cell>
          <cell r="O97">
            <v>18535</v>
          </cell>
          <cell r="P97">
            <v>18540</v>
          </cell>
          <cell r="Q97">
            <v>18550</v>
          </cell>
          <cell r="R97">
            <v>19185</v>
          </cell>
          <cell r="S97">
            <v>19223</v>
          </cell>
          <cell r="T97">
            <v>20053</v>
          </cell>
          <cell r="U97">
            <v>20080</v>
          </cell>
          <cell r="V97">
            <v>20079</v>
          </cell>
          <cell r="W97">
            <v>20079.599999999999</v>
          </cell>
          <cell r="X97">
            <v>20113.7</v>
          </cell>
          <cell r="Y97">
            <v>20116.599999999999</v>
          </cell>
          <cell r="Z97">
            <v>20132.400000000001</v>
          </cell>
          <cell r="AA97">
            <v>20137.099999999999</v>
          </cell>
          <cell r="AB97">
            <v>20140.099999999999</v>
          </cell>
          <cell r="AC97">
            <v>21388.62</v>
          </cell>
          <cell r="AD97">
            <v>21478.6</v>
          </cell>
          <cell r="AE97">
            <v>21649.599999999999</v>
          </cell>
          <cell r="AF97">
            <v>21808.93</v>
          </cell>
          <cell r="AG97">
            <v>21838.05</v>
          </cell>
          <cell r="AH97">
            <v>21927.61</v>
          </cell>
          <cell r="AI97">
            <v>21979.45</v>
          </cell>
          <cell r="AJ97">
            <v>22011.24</v>
          </cell>
          <cell r="AK97">
            <v>22062.97</v>
          </cell>
          <cell r="AL97">
            <v>22114.75</v>
          </cell>
          <cell r="AM97">
            <v>22171.64</v>
          </cell>
          <cell r="AN97">
            <v>22235.78</v>
          </cell>
          <cell r="AO97">
            <v>22300.71</v>
          </cell>
          <cell r="AP97">
            <v>22359.88</v>
          </cell>
          <cell r="AQ97">
            <v>22411.74</v>
          </cell>
          <cell r="AR97">
            <v>22462.92</v>
          </cell>
          <cell r="AS97">
            <v>22526.33</v>
          </cell>
          <cell r="AT97">
            <v>22598.67</v>
          </cell>
          <cell r="AU97">
            <v>22689.08</v>
          </cell>
          <cell r="AV97">
            <v>22780.32</v>
          </cell>
          <cell r="AW97">
            <v>22873.03</v>
          </cell>
          <cell r="AX97">
            <v>22966.78</v>
          </cell>
          <cell r="AY97">
            <v>23058.34</v>
          </cell>
          <cell r="AZ97">
            <v>23157.71</v>
          </cell>
          <cell r="BA97">
            <v>23259.49</v>
          </cell>
          <cell r="BB97">
            <v>23365.24</v>
          </cell>
          <cell r="BC97">
            <v>23473.64</v>
          </cell>
        </row>
        <row r="98">
          <cell r="A98" t="str">
            <v>ACIPHYT[ALLC]</v>
          </cell>
          <cell r="B98" t="str">
            <v>MW</v>
          </cell>
          <cell r="C98" t="str">
            <v>EnerGreen</v>
          </cell>
          <cell r="D98" t="str">
            <v>ACIPHYT[ALLC]_MWS2</v>
          </cell>
          <cell r="E98">
            <v>17960</v>
          </cell>
          <cell r="F98">
            <v>18032</v>
          </cell>
          <cell r="G98">
            <v>18068</v>
          </cell>
          <cell r="H98">
            <v>18043</v>
          </cell>
          <cell r="I98">
            <v>18167</v>
          </cell>
          <cell r="J98">
            <v>18220</v>
          </cell>
          <cell r="K98">
            <v>18318</v>
          </cell>
          <cell r="L98">
            <v>18372</v>
          </cell>
          <cell r="M98">
            <v>18451</v>
          </cell>
          <cell r="N98">
            <v>18505</v>
          </cell>
          <cell r="O98">
            <v>18535</v>
          </cell>
          <cell r="P98">
            <v>18540</v>
          </cell>
          <cell r="Q98">
            <v>18550</v>
          </cell>
          <cell r="R98">
            <v>19185</v>
          </cell>
          <cell r="S98">
            <v>19223</v>
          </cell>
          <cell r="T98">
            <v>20053</v>
          </cell>
          <cell r="U98">
            <v>20080</v>
          </cell>
          <cell r="V98">
            <v>20079</v>
          </cell>
          <cell r="W98">
            <v>20079.599999999999</v>
          </cell>
          <cell r="X98">
            <v>20113.7</v>
          </cell>
          <cell r="Y98">
            <v>20116.599999999999</v>
          </cell>
          <cell r="Z98">
            <v>20132.400000000001</v>
          </cell>
          <cell r="AA98">
            <v>20137.099999999999</v>
          </cell>
          <cell r="AB98">
            <v>20140.099999999999</v>
          </cell>
          <cell r="AC98">
            <v>21388.62</v>
          </cell>
          <cell r="AD98">
            <v>21478.41</v>
          </cell>
          <cell r="AE98">
            <v>21661.84</v>
          </cell>
          <cell r="AF98">
            <v>21831.3</v>
          </cell>
          <cell r="AG98">
            <v>21869.360000000001</v>
          </cell>
          <cell r="AH98">
            <v>21966.080000000002</v>
          </cell>
          <cell r="AI98">
            <v>22009.19</v>
          </cell>
          <cell r="AJ98">
            <v>22033.86</v>
          </cell>
          <cell r="AK98">
            <v>22074.99</v>
          </cell>
          <cell r="AL98">
            <v>22114.97</v>
          </cell>
          <cell r="AM98">
            <v>22163.88</v>
          </cell>
          <cell r="AN98">
            <v>22221.74</v>
          </cell>
          <cell r="AO98">
            <v>22285.77</v>
          </cell>
          <cell r="AP98">
            <v>22347.94</v>
          </cell>
          <cell r="AQ98">
            <v>22404.6</v>
          </cell>
          <cell r="AR98">
            <v>22463.5</v>
          </cell>
          <cell r="AS98">
            <v>22535.7</v>
          </cell>
          <cell r="AT98">
            <v>22616.91</v>
          </cell>
          <cell r="AU98">
            <v>22709.18</v>
          </cell>
          <cell r="AV98">
            <v>22794.49</v>
          </cell>
          <cell r="AW98">
            <v>22878.5</v>
          </cell>
          <cell r="AX98">
            <v>22963.58</v>
          </cell>
          <cell r="AY98">
            <v>23044.33</v>
          </cell>
          <cell r="AZ98">
            <v>23133.22</v>
          </cell>
          <cell r="BA98">
            <v>23215.48</v>
          </cell>
          <cell r="BB98">
            <v>23297.11</v>
          </cell>
          <cell r="BC98">
            <v>23380.720000000001</v>
          </cell>
        </row>
        <row r="99">
          <cell r="A99" t="str">
            <v>ACIPSOL[ALLC]</v>
          </cell>
          <cell r="B99" t="str">
            <v>MW</v>
          </cell>
          <cell r="C99" t="str">
            <v>EnerBase</v>
          </cell>
          <cell r="D99" t="str">
            <v>ACIPSOL[ALLC]_MWS3</v>
          </cell>
          <cell r="E99">
            <v>10</v>
          </cell>
          <cell r="F99">
            <v>13</v>
          </cell>
          <cell r="G99">
            <v>17</v>
          </cell>
          <cell r="H99">
            <v>22</v>
          </cell>
          <cell r="I99">
            <v>33</v>
          </cell>
          <cell r="J99">
            <v>52</v>
          </cell>
          <cell r="K99">
            <v>125.02</v>
          </cell>
          <cell r="L99">
            <v>629</v>
          </cell>
          <cell r="M99">
            <v>3412</v>
          </cell>
          <cell r="N99">
            <v>3624</v>
          </cell>
          <cell r="O99">
            <v>4361</v>
          </cell>
          <cell r="P99">
            <v>5232</v>
          </cell>
          <cell r="Q99">
            <v>6483.61</v>
          </cell>
          <cell r="R99">
            <v>7208.02</v>
          </cell>
          <cell r="S99">
            <v>7442.69</v>
          </cell>
          <cell r="T99">
            <v>7495.8</v>
          </cell>
          <cell r="U99">
            <v>7504.79</v>
          </cell>
          <cell r="V99">
            <v>7589.67</v>
          </cell>
          <cell r="W99">
            <v>7309.12</v>
          </cell>
          <cell r="X99">
            <v>11050.31</v>
          </cell>
          <cell r="Y99">
            <v>13968.11</v>
          </cell>
          <cell r="Z99">
            <v>17572.91</v>
          </cell>
          <cell r="AA99">
            <v>22257.71</v>
          </cell>
          <cell r="AB99">
            <v>27975.91</v>
          </cell>
          <cell r="AC99">
            <v>30627.59</v>
          </cell>
          <cell r="AD99">
            <v>32494.28</v>
          </cell>
          <cell r="AE99">
            <v>34364.589999999997</v>
          </cell>
          <cell r="AF99">
            <v>36362.78</v>
          </cell>
          <cell r="AG99">
            <v>38356.239999999998</v>
          </cell>
          <cell r="AH99">
            <v>40472.080000000002</v>
          </cell>
          <cell r="AI99">
            <v>42411.49</v>
          </cell>
          <cell r="AJ99">
            <v>44400.41</v>
          </cell>
          <cell r="AK99">
            <v>45825.919999999998</v>
          </cell>
          <cell r="AL99">
            <v>46956.55</v>
          </cell>
          <cell r="AM99">
            <v>47971.29</v>
          </cell>
          <cell r="AN99">
            <v>48826.5</v>
          </cell>
          <cell r="AO99">
            <v>49417.51</v>
          </cell>
          <cell r="AP99">
            <v>49270.39</v>
          </cell>
          <cell r="AQ99">
            <v>49026.07</v>
          </cell>
          <cell r="AR99">
            <v>48774.82</v>
          </cell>
          <cell r="AS99">
            <v>48528.41</v>
          </cell>
          <cell r="AT99">
            <v>48647.83</v>
          </cell>
          <cell r="AU99">
            <v>49722.44</v>
          </cell>
          <cell r="AV99">
            <v>51503.3</v>
          </cell>
          <cell r="AW99">
            <v>53817.57</v>
          </cell>
          <cell r="AX99">
            <v>56620.93</v>
          </cell>
          <cell r="AY99">
            <v>59543.199999999997</v>
          </cell>
          <cell r="AZ99">
            <v>62700.09</v>
          </cell>
          <cell r="BA99">
            <v>65840.03</v>
          </cell>
          <cell r="BB99">
            <v>68829.98</v>
          </cell>
          <cell r="BC99">
            <v>71723.960000000006</v>
          </cell>
        </row>
        <row r="100">
          <cell r="A100" t="str">
            <v>ACIPSOL[ALLC]</v>
          </cell>
          <cell r="B100" t="str">
            <v>MW</v>
          </cell>
          <cell r="C100" t="str">
            <v>EnerBlue</v>
          </cell>
          <cell r="D100" t="str">
            <v>ACIPSOL[ALLC]_MWS1</v>
          </cell>
          <cell r="E100">
            <v>10</v>
          </cell>
          <cell r="F100">
            <v>13</v>
          </cell>
          <cell r="G100">
            <v>17</v>
          </cell>
          <cell r="H100">
            <v>22</v>
          </cell>
          <cell r="I100">
            <v>33</v>
          </cell>
          <cell r="J100">
            <v>52</v>
          </cell>
          <cell r="K100">
            <v>125.02</v>
          </cell>
          <cell r="L100">
            <v>629</v>
          </cell>
          <cell r="M100">
            <v>3412</v>
          </cell>
          <cell r="N100">
            <v>3624</v>
          </cell>
          <cell r="O100">
            <v>4361</v>
          </cell>
          <cell r="P100">
            <v>5232</v>
          </cell>
          <cell r="Q100">
            <v>6483.61</v>
          </cell>
          <cell r="R100">
            <v>7208.02</v>
          </cell>
          <cell r="S100">
            <v>7442.69</v>
          </cell>
          <cell r="T100">
            <v>7495.8</v>
          </cell>
          <cell r="U100">
            <v>7504.79</v>
          </cell>
          <cell r="V100">
            <v>7589.67</v>
          </cell>
          <cell r="W100">
            <v>7309.12</v>
          </cell>
          <cell r="X100">
            <v>11050.31</v>
          </cell>
          <cell r="Y100">
            <v>13968.11</v>
          </cell>
          <cell r="Z100">
            <v>17572.91</v>
          </cell>
          <cell r="AA100">
            <v>22257.71</v>
          </cell>
          <cell r="AB100">
            <v>27975.91</v>
          </cell>
          <cell r="AC100">
            <v>30265.47</v>
          </cell>
          <cell r="AD100">
            <v>32859.39</v>
          </cell>
          <cell r="AE100">
            <v>35827.25</v>
          </cell>
          <cell r="AF100">
            <v>39090.99</v>
          </cell>
          <cell r="AG100">
            <v>42558.48</v>
          </cell>
          <cell r="AH100">
            <v>46836.34</v>
          </cell>
          <cell r="AI100">
            <v>52967.83</v>
          </cell>
          <cell r="AJ100">
            <v>58373.75</v>
          </cell>
          <cell r="AK100">
            <v>62886.82</v>
          </cell>
          <cell r="AL100">
            <v>66898.259999999995</v>
          </cell>
          <cell r="AM100">
            <v>69499.7</v>
          </cell>
          <cell r="AN100">
            <v>70715.81</v>
          </cell>
          <cell r="AO100">
            <v>71738.880000000005</v>
          </cell>
          <cell r="AP100">
            <v>72669.94</v>
          </cell>
          <cell r="AQ100">
            <v>73506.42</v>
          </cell>
          <cell r="AR100">
            <v>74247.399999999994</v>
          </cell>
          <cell r="AS100">
            <v>74474.22</v>
          </cell>
          <cell r="AT100">
            <v>75134.11</v>
          </cell>
          <cell r="AU100">
            <v>75689.84</v>
          </cell>
          <cell r="AV100">
            <v>76013.69</v>
          </cell>
          <cell r="AW100">
            <v>75916.3</v>
          </cell>
          <cell r="AX100">
            <v>75593.8</v>
          </cell>
          <cell r="AY100">
            <v>75625.679999999993</v>
          </cell>
          <cell r="AZ100">
            <v>75431.98</v>
          </cell>
          <cell r="BA100">
            <v>75375.960000000006</v>
          </cell>
          <cell r="BB100">
            <v>75288.7</v>
          </cell>
          <cell r="BC100">
            <v>75165.31</v>
          </cell>
        </row>
        <row r="101">
          <cell r="A101" t="str">
            <v>ACIPSOL[ALLC]</v>
          </cell>
          <cell r="B101" t="str">
            <v>MW</v>
          </cell>
          <cell r="C101" t="str">
            <v>EnerGreen</v>
          </cell>
          <cell r="D101" t="str">
            <v>ACIPSOL[ALLC]_MWS2</v>
          </cell>
          <cell r="E101">
            <v>10</v>
          </cell>
          <cell r="F101">
            <v>13</v>
          </cell>
          <cell r="G101">
            <v>17</v>
          </cell>
          <cell r="H101">
            <v>22</v>
          </cell>
          <cell r="I101">
            <v>33</v>
          </cell>
          <cell r="J101">
            <v>52</v>
          </cell>
          <cell r="K101">
            <v>125.02</v>
          </cell>
          <cell r="L101">
            <v>629</v>
          </cell>
          <cell r="M101">
            <v>3412</v>
          </cell>
          <cell r="N101">
            <v>3624</v>
          </cell>
          <cell r="O101">
            <v>4361</v>
          </cell>
          <cell r="P101">
            <v>5232</v>
          </cell>
          <cell r="Q101">
            <v>6483.61</v>
          </cell>
          <cell r="R101">
            <v>7208.02</v>
          </cell>
          <cell r="S101">
            <v>7442.69</v>
          </cell>
          <cell r="T101">
            <v>7495.8</v>
          </cell>
          <cell r="U101">
            <v>7504.79</v>
          </cell>
          <cell r="V101">
            <v>7589.67</v>
          </cell>
          <cell r="W101">
            <v>7309.12</v>
          </cell>
          <cell r="X101">
            <v>11050.31</v>
          </cell>
          <cell r="Y101">
            <v>13968.11</v>
          </cell>
          <cell r="Z101">
            <v>17572.91</v>
          </cell>
          <cell r="AA101">
            <v>22257.71</v>
          </cell>
          <cell r="AB101">
            <v>27975.91</v>
          </cell>
          <cell r="AC101">
            <v>30940.14</v>
          </cell>
          <cell r="AD101">
            <v>33903.26</v>
          </cell>
          <cell r="AE101">
            <v>37304.5</v>
          </cell>
          <cell r="AF101">
            <v>40976.410000000003</v>
          </cell>
          <cell r="AG101">
            <v>44789.14</v>
          </cell>
          <cell r="AH101">
            <v>50336.83</v>
          </cell>
          <cell r="AI101">
            <v>56711.23</v>
          </cell>
          <cell r="AJ101">
            <v>62667.41</v>
          </cell>
          <cell r="AK101">
            <v>67476.3</v>
          </cell>
          <cell r="AL101">
            <v>71349.05</v>
          </cell>
          <cell r="AM101">
            <v>73109.39</v>
          </cell>
          <cell r="AN101">
            <v>74345.56</v>
          </cell>
          <cell r="AO101">
            <v>75376.740000000005</v>
          </cell>
          <cell r="AP101">
            <v>76254.16</v>
          </cell>
          <cell r="AQ101">
            <v>76982.87</v>
          </cell>
          <cell r="AR101">
            <v>77122.210000000006</v>
          </cell>
          <cell r="AS101">
            <v>77241.91</v>
          </cell>
          <cell r="AT101">
            <v>77008.09</v>
          </cell>
          <cell r="AU101">
            <v>76668.84</v>
          </cell>
          <cell r="AV101">
            <v>76196.45</v>
          </cell>
          <cell r="AW101">
            <v>75732.820000000007</v>
          </cell>
          <cell r="AX101">
            <v>75498.850000000006</v>
          </cell>
          <cell r="AY101">
            <v>75088.509999999995</v>
          </cell>
          <cell r="AZ101">
            <v>74836.77</v>
          </cell>
          <cell r="BA101">
            <v>74373.19</v>
          </cell>
          <cell r="BB101">
            <v>73893.210000000006</v>
          </cell>
          <cell r="BC101">
            <v>73473.16</v>
          </cell>
        </row>
        <row r="102">
          <cell r="A102" t="str">
            <v>ACIPWIN[ALLC]</v>
          </cell>
          <cell r="B102" t="str">
            <v>MW</v>
          </cell>
          <cell r="C102" t="str">
            <v>EnerBase</v>
          </cell>
          <cell r="D102" t="str">
            <v>ACIPWIN[ALLC]_MWS3</v>
          </cell>
          <cell r="E102">
            <v>2206</v>
          </cell>
          <cell r="F102">
            <v>3397</v>
          </cell>
          <cell r="G102">
            <v>4891</v>
          </cell>
          <cell r="H102">
            <v>5945</v>
          </cell>
          <cell r="I102">
            <v>8317</v>
          </cell>
          <cell r="J102">
            <v>9918</v>
          </cell>
          <cell r="K102">
            <v>11722</v>
          </cell>
          <cell r="L102">
            <v>14820</v>
          </cell>
          <cell r="M102">
            <v>16555</v>
          </cell>
          <cell r="N102">
            <v>19176</v>
          </cell>
          <cell r="O102">
            <v>20693</v>
          </cell>
          <cell r="P102">
            <v>21529</v>
          </cell>
          <cell r="Q102">
            <v>22789</v>
          </cell>
          <cell r="R102">
            <v>22958</v>
          </cell>
          <cell r="S102">
            <v>22925</v>
          </cell>
          <cell r="T102">
            <v>22943</v>
          </cell>
          <cell r="U102">
            <v>22990</v>
          </cell>
          <cell r="V102">
            <v>23124.5</v>
          </cell>
          <cell r="W102">
            <v>23405.1</v>
          </cell>
          <cell r="X102">
            <v>25590.1</v>
          </cell>
          <cell r="Y102">
            <v>26819.200000000001</v>
          </cell>
          <cell r="Z102">
            <v>27907.7</v>
          </cell>
          <cell r="AA102">
            <v>30113.8</v>
          </cell>
          <cell r="AB102">
            <v>30771.4</v>
          </cell>
          <cell r="AC102">
            <v>30131.06</v>
          </cell>
          <cell r="AD102">
            <v>29669.48</v>
          </cell>
          <cell r="AE102">
            <v>29066.17</v>
          </cell>
          <cell r="AF102">
            <v>28581.11</v>
          </cell>
          <cell r="AG102">
            <v>28089.43</v>
          </cell>
          <cell r="AH102">
            <v>27675.45</v>
          </cell>
          <cell r="AI102">
            <v>27208.59</v>
          </cell>
          <cell r="AJ102">
            <v>27172.880000000001</v>
          </cell>
          <cell r="AK102">
            <v>27057.62</v>
          </cell>
          <cell r="AL102">
            <v>26889.49</v>
          </cell>
          <cell r="AM102">
            <v>26570.73</v>
          </cell>
          <cell r="AN102">
            <v>26249.56</v>
          </cell>
          <cell r="AO102">
            <v>25922.87</v>
          </cell>
          <cell r="AP102">
            <v>25580.11</v>
          </cell>
          <cell r="AQ102">
            <v>25247.5</v>
          </cell>
          <cell r="AR102">
            <v>24914.84</v>
          </cell>
          <cell r="AS102">
            <v>24604.67</v>
          </cell>
          <cell r="AT102">
            <v>24538.34</v>
          </cell>
          <cell r="AU102">
            <v>25224.82</v>
          </cell>
          <cell r="AV102">
            <v>25988</v>
          </cell>
          <cell r="AW102">
            <v>26397.46</v>
          </cell>
          <cell r="AX102">
            <v>26212.54</v>
          </cell>
          <cell r="AY102">
            <v>26342.18</v>
          </cell>
          <cell r="AZ102">
            <v>26725.13</v>
          </cell>
          <cell r="BA102">
            <v>27288.59</v>
          </cell>
          <cell r="BB102">
            <v>28006.77</v>
          </cell>
          <cell r="BC102">
            <v>28928.78</v>
          </cell>
        </row>
        <row r="103">
          <cell r="A103" t="str">
            <v>ACIPWIN[ALLC]</v>
          </cell>
          <cell r="B103" t="str">
            <v>MW</v>
          </cell>
          <cell r="C103" t="str">
            <v>EnerBlue</v>
          </cell>
          <cell r="D103" t="str">
            <v>ACIPWIN[ALLC]_MWS1</v>
          </cell>
          <cell r="E103">
            <v>2206</v>
          </cell>
          <cell r="F103">
            <v>3397</v>
          </cell>
          <cell r="G103">
            <v>4891</v>
          </cell>
          <cell r="H103">
            <v>5945</v>
          </cell>
          <cell r="I103">
            <v>8317</v>
          </cell>
          <cell r="J103">
            <v>9918</v>
          </cell>
          <cell r="K103">
            <v>11722</v>
          </cell>
          <cell r="L103">
            <v>14820</v>
          </cell>
          <cell r="M103">
            <v>16555</v>
          </cell>
          <cell r="N103">
            <v>19176</v>
          </cell>
          <cell r="O103">
            <v>20693</v>
          </cell>
          <cell r="P103">
            <v>21529</v>
          </cell>
          <cell r="Q103">
            <v>22789</v>
          </cell>
          <cell r="R103">
            <v>22958</v>
          </cell>
          <cell r="S103">
            <v>22925</v>
          </cell>
          <cell r="T103">
            <v>22943</v>
          </cell>
          <cell r="U103">
            <v>22990</v>
          </cell>
          <cell r="V103">
            <v>23124.5</v>
          </cell>
          <cell r="W103">
            <v>23405.1</v>
          </cell>
          <cell r="X103">
            <v>25590.1</v>
          </cell>
          <cell r="Y103">
            <v>26819.200000000001</v>
          </cell>
          <cell r="Z103">
            <v>27907.7</v>
          </cell>
          <cell r="AA103">
            <v>30113.8</v>
          </cell>
          <cell r="AB103">
            <v>30771.4</v>
          </cell>
          <cell r="AC103">
            <v>29644.33</v>
          </cell>
          <cell r="AD103">
            <v>29132.01</v>
          </cell>
          <cell r="AE103">
            <v>28712.43</v>
          </cell>
          <cell r="AF103">
            <v>28359.27</v>
          </cell>
          <cell r="AG103">
            <v>28045.52</v>
          </cell>
          <cell r="AH103">
            <v>27935.59</v>
          </cell>
          <cell r="AI103">
            <v>28863.9</v>
          </cell>
          <cell r="AJ103">
            <v>30627.71</v>
          </cell>
          <cell r="AK103">
            <v>31861.81</v>
          </cell>
          <cell r="AL103">
            <v>32865.800000000003</v>
          </cell>
          <cell r="AM103">
            <v>34741.51</v>
          </cell>
          <cell r="AN103">
            <v>37500.32</v>
          </cell>
          <cell r="AO103">
            <v>40782.639999999999</v>
          </cell>
          <cell r="AP103">
            <v>44679.79</v>
          </cell>
          <cell r="AQ103">
            <v>49516.56</v>
          </cell>
          <cell r="AR103">
            <v>58814.9</v>
          </cell>
          <cell r="AS103">
            <v>57104.58</v>
          </cell>
          <cell r="AT103">
            <v>58348.43</v>
          </cell>
          <cell r="AU103">
            <v>62516.36</v>
          </cell>
          <cell r="AV103">
            <v>62440.36</v>
          </cell>
          <cell r="AW103">
            <v>65362.83</v>
          </cell>
          <cell r="AX103">
            <v>65202.46</v>
          </cell>
          <cell r="AY103">
            <v>66747.649999999994</v>
          </cell>
          <cell r="AZ103">
            <v>66368.02</v>
          </cell>
          <cell r="BA103">
            <v>66923.009999999995</v>
          </cell>
          <cell r="BB103">
            <v>66759.95</v>
          </cell>
          <cell r="BC103">
            <v>66976.06</v>
          </cell>
        </row>
        <row r="104">
          <cell r="A104" t="str">
            <v>ACIPWIN[ALLC]</v>
          </cell>
          <cell r="B104" t="str">
            <v>MW</v>
          </cell>
          <cell r="C104" t="str">
            <v>EnerGreen</v>
          </cell>
          <cell r="D104" t="str">
            <v>ACIPWIN[ALLC]_MWS2</v>
          </cell>
          <cell r="E104">
            <v>2206</v>
          </cell>
          <cell r="F104">
            <v>3397</v>
          </cell>
          <cell r="G104">
            <v>4891</v>
          </cell>
          <cell r="H104">
            <v>5945</v>
          </cell>
          <cell r="I104">
            <v>8317</v>
          </cell>
          <cell r="J104">
            <v>9918</v>
          </cell>
          <cell r="K104">
            <v>11722</v>
          </cell>
          <cell r="L104">
            <v>14820</v>
          </cell>
          <cell r="M104">
            <v>16555</v>
          </cell>
          <cell r="N104">
            <v>19176</v>
          </cell>
          <cell r="O104">
            <v>20693</v>
          </cell>
          <cell r="P104">
            <v>21529</v>
          </cell>
          <cell r="Q104">
            <v>22789</v>
          </cell>
          <cell r="R104">
            <v>22958</v>
          </cell>
          <cell r="S104">
            <v>22925</v>
          </cell>
          <cell r="T104">
            <v>22943</v>
          </cell>
          <cell r="U104">
            <v>22990</v>
          </cell>
          <cell r="V104">
            <v>23124.5</v>
          </cell>
          <cell r="W104">
            <v>23405.1</v>
          </cell>
          <cell r="X104">
            <v>25590.1</v>
          </cell>
          <cell r="Y104">
            <v>26819.200000000001</v>
          </cell>
          <cell r="Z104">
            <v>27907.7</v>
          </cell>
          <cell r="AA104">
            <v>30113.8</v>
          </cell>
          <cell r="AB104">
            <v>30771.4</v>
          </cell>
          <cell r="AC104">
            <v>30032.35</v>
          </cell>
          <cell r="AD104">
            <v>29909.7</v>
          </cell>
          <cell r="AE104">
            <v>29889.55</v>
          </cell>
          <cell r="AF104">
            <v>29959.42</v>
          </cell>
          <cell r="AG104">
            <v>30067.52</v>
          </cell>
          <cell r="AH104">
            <v>31044.29</v>
          </cell>
          <cell r="AI104">
            <v>33282.35</v>
          </cell>
          <cell r="AJ104">
            <v>35289.43</v>
          </cell>
          <cell r="AK104">
            <v>36726.730000000003</v>
          </cell>
          <cell r="AL104">
            <v>37737.18</v>
          </cell>
          <cell r="AM104">
            <v>39298.32</v>
          </cell>
          <cell r="AN104">
            <v>40475.53</v>
          </cell>
          <cell r="AO104">
            <v>42170.73</v>
          </cell>
          <cell r="AP104">
            <v>44459.06</v>
          </cell>
          <cell r="AQ104">
            <v>47973.27</v>
          </cell>
          <cell r="AR104">
            <v>56416.76</v>
          </cell>
          <cell r="AS104">
            <v>57663.040000000001</v>
          </cell>
          <cell r="AT104">
            <v>59168.32</v>
          </cell>
          <cell r="AU104">
            <v>59904.26</v>
          </cell>
          <cell r="AV104">
            <v>61134.59</v>
          </cell>
          <cell r="AW104">
            <v>61285.65</v>
          </cell>
          <cell r="AX104">
            <v>63033.34</v>
          </cell>
          <cell r="AY104">
            <v>63208.98</v>
          </cell>
          <cell r="AZ104">
            <v>64505.53</v>
          </cell>
          <cell r="BA104">
            <v>64641.84</v>
          </cell>
          <cell r="BB104">
            <v>65517.35</v>
          </cell>
          <cell r="BC104">
            <v>65413.8</v>
          </cell>
        </row>
        <row r="105">
          <cell r="A105" t="str">
            <v>ACIPCOAL[ALLC]</v>
          </cell>
          <cell r="B105" t="str">
            <v>MW</v>
          </cell>
          <cell r="C105" t="str">
            <v>EnerBase</v>
          </cell>
          <cell r="D105" t="str">
            <v>ACIPCOAL[ALLC]_MWS3</v>
          </cell>
          <cell r="E105">
            <v>11060</v>
          </cell>
          <cell r="F105">
            <v>12117.01</v>
          </cell>
          <cell r="G105">
            <v>12117.01</v>
          </cell>
          <cell r="H105">
            <v>12117.01</v>
          </cell>
          <cell r="I105">
            <v>12117.01</v>
          </cell>
          <cell r="J105">
            <v>12117.01</v>
          </cell>
          <cell r="K105">
            <v>11394.99</v>
          </cell>
          <cell r="L105">
            <v>11326</v>
          </cell>
          <cell r="M105">
            <v>9905.69</v>
          </cell>
          <cell r="N105">
            <v>9905.69</v>
          </cell>
          <cell r="O105">
            <v>9922.69</v>
          </cell>
          <cell r="P105">
            <v>10152.700000000001</v>
          </cell>
          <cell r="Q105">
            <v>9644.2199999999993</v>
          </cell>
          <cell r="R105">
            <v>9580.1299999999992</v>
          </cell>
          <cell r="S105">
            <v>9372.15</v>
          </cell>
          <cell r="T105">
            <v>9394.26</v>
          </cell>
          <cell r="U105">
            <v>8472.09</v>
          </cell>
          <cell r="V105">
            <v>8444.74</v>
          </cell>
          <cell r="W105">
            <v>8545.41</v>
          </cell>
          <cell r="X105">
            <v>8264.1299999999992</v>
          </cell>
          <cell r="Y105">
            <v>4313.92</v>
          </cell>
          <cell r="Z105">
            <v>2344.81</v>
          </cell>
          <cell r="AA105">
            <v>2045.06</v>
          </cell>
          <cell r="AB105">
            <v>2045.06</v>
          </cell>
          <cell r="AC105">
            <v>899.42</v>
          </cell>
          <cell r="AD105">
            <v>0.3</v>
          </cell>
          <cell r="AE105">
            <v>0.3</v>
          </cell>
          <cell r="AF105">
            <v>0.3</v>
          </cell>
          <cell r="AG105">
            <v>0.3</v>
          </cell>
          <cell r="AH105">
            <v>0.3</v>
          </cell>
          <cell r="AI105">
            <v>0.3</v>
          </cell>
          <cell r="AJ105">
            <v>0.4</v>
          </cell>
          <cell r="AK105">
            <v>0.4</v>
          </cell>
          <cell r="AL105">
            <v>0.4</v>
          </cell>
          <cell r="AM105">
            <v>0.4</v>
          </cell>
          <cell r="AN105">
            <v>0.4</v>
          </cell>
          <cell r="AO105">
            <v>0.4</v>
          </cell>
          <cell r="AP105">
            <v>0.4</v>
          </cell>
          <cell r="AQ105">
            <v>0.4</v>
          </cell>
          <cell r="AR105">
            <v>0.4</v>
          </cell>
          <cell r="AS105">
            <v>0.4</v>
          </cell>
          <cell r="AT105">
            <v>0.4</v>
          </cell>
          <cell r="AU105">
            <v>0.4</v>
          </cell>
          <cell r="AV105">
            <v>0.4</v>
          </cell>
          <cell r="AW105">
            <v>0.4</v>
          </cell>
          <cell r="AX105">
            <v>0.4</v>
          </cell>
          <cell r="AY105">
            <v>0.4</v>
          </cell>
          <cell r="AZ105">
            <v>0.4</v>
          </cell>
          <cell r="BA105">
            <v>0.4</v>
          </cell>
          <cell r="BB105">
            <v>0.4</v>
          </cell>
          <cell r="BC105">
            <v>0.4</v>
          </cell>
        </row>
        <row r="106">
          <cell r="A106" t="str">
            <v>ACIPCOAL[ALLC]</v>
          </cell>
          <cell r="B106" t="str">
            <v>MW</v>
          </cell>
          <cell r="C106" t="str">
            <v>EnerBlue</v>
          </cell>
          <cell r="D106" t="str">
            <v>ACIPCOAL[ALLC]_MWS1</v>
          </cell>
          <cell r="E106">
            <v>11060</v>
          </cell>
          <cell r="F106">
            <v>12117.01</v>
          </cell>
          <cell r="G106">
            <v>12117.01</v>
          </cell>
          <cell r="H106">
            <v>12117.01</v>
          </cell>
          <cell r="I106">
            <v>12117.01</v>
          </cell>
          <cell r="J106">
            <v>12117.01</v>
          </cell>
          <cell r="K106">
            <v>11394.99</v>
          </cell>
          <cell r="L106">
            <v>11326</v>
          </cell>
          <cell r="M106">
            <v>9905.69</v>
          </cell>
          <cell r="N106">
            <v>9905.69</v>
          </cell>
          <cell r="O106">
            <v>9922.69</v>
          </cell>
          <cell r="P106">
            <v>10152.700000000001</v>
          </cell>
          <cell r="Q106">
            <v>9644.2199999999993</v>
          </cell>
          <cell r="R106">
            <v>9580.1299999999992</v>
          </cell>
          <cell r="S106">
            <v>9372.15</v>
          </cell>
          <cell r="T106">
            <v>9394.26</v>
          </cell>
          <cell r="U106">
            <v>8472.09</v>
          </cell>
          <cell r="V106">
            <v>8444.74</v>
          </cell>
          <cell r="W106">
            <v>8545.41</v>
          </cell>
          <cell r="X106">
            <v>8264.1299999999992</v>
          </cell>
          <cell r="Y106">
            <v>4313.92</v>
          </cell>
          <cell r="Z106">
            <v>2344.81</v>
          </cell>
          <cell r="AA106">
            <v>2045.06</v>
          </cell>
          <cell r="AB106">
            <v>2045.06</v>
          </cell>
          <cell r="AC106">
            <v>899.42</v>
          </cell>
          <cell r="AD106">
            <v>0.3</v>
          </cell>
          <cell r="AE106">
            <v>0.3</v>
          </cell>
          <cell r="AF106">
            <v>0.3</v>
          </cell>
          <cell r="AG106">
            <v>0.3</v>
          </cell>
          <cell r="AH106">
            <v>0.3</v>
          </cell>
          <cell r="AI106">
            <v>0.3</v>
          </cell>
          <cell r="AJ106">
            <v>0.4</v>
          </cell>
          <cell r="AK106">
            <v>0.4</v>
          </cell>
          <cell r="AL106">
            <v>0.4</v>
          </cell>
          <cell r="AM106">
            <v>0.4</v>
          </cell>
          <cell r="AN106">
            <v>0.4</v>
          </cell>
          <cell r="AO106">
            <v>0.4</v>
          </cell>
          <cell r="AP106">
            <v>0.4</v>
          </cell>
          <cell r="AQ106">
            <v>0.4</v>
          </cell>
          <cell r="AR106">
            <v>0.4</v>
          </cell>
          <cell r="AS106">
            <v>0.4</v>
          </cell>
          <cell r="AT106">
            <v>0.4</v>
          </cell>
          <cell r="AU106">
            <v>0.4</v>
          </cell>
          <cell r="AV106">
            <v>0.4</v>
          </cell>
          <cell r="AW106">
            <v>0.4</v>
          </cell>
          <cell r="AX106">
            <v>0.4</v>
          </cell>
          <cell r="AY106">
            <v>0.4</v>
          </cell>
          <cell r="AZ106">
            <v>0.4</v>
          </cell>
          <cell r="BA106">
            <v>0.4</v>
          </cell>
          <cell r="BB106">
            <v>0.4</v>
          </cell>
          <cell r="BC106">
            <v>0.4</v>
          </cell>
        </row>
        <row r="107">
          <cell r="A107" t="str">
            <v>ACIPCOAL[ALLC]</v>
          </cell>
          <cell r="B107" t="str">
            <v>MW</v>
          </cell>
          <cell r="C107" t="str">
            <v>EnerGreen</v>
          </cell>
          <cell r="D107" t="str">
            <v>ACIPCOAL[ALLC]_MWS2</v>
          </cell>
          <cell r="E107">
            <v>11060</v>
          </cell>
          <cell r="F107">
            <v>12117.01</v>
          </cell>
          <cell r="G107">
            <v>12117.01</v>
          </cell>
          <cell r="H107">
            <v>12117.01</v>
          </cell>
          <cell r="I107">
            <v>12117.01</v>
          </cell>
          <cell r="J107">
            <v>12117.01</v>
          </cell>
          <cell r="K107">
            <v>11394.99</v>
          </cell>
          <cell r="L107">
            <v>11326</v>
          </cell>
          <cell r="M107">
            <v>9905.69</v>
          </cell>
          <cell r="N107">
            <v>9905.69</v>
          </cell>
          <cell r="O107">
            <v>9922.69</v>
          </cell>
          <cell r="P107">
            <v>10152.700000000001</v>
          </cell>
          <cell r="Q107">
            <v>9644.2199999999993</v>
          </cell>
          <cell r="R107">
            <v>9580.1299999999992</v>
          </cell>
          <cell r="S107">
            <v>9372.15</v>
          </cell>
          <cell r="T107">
            <v>9394.26</v>
          </cell>
          <cell r="U107">
            <v>8472.09</v>
          </cell>
          <cell r="V107">
            <v>8444.74</v>
          </cell>
          <cell r="W107">
            <v>8545.41</v>
          </cell>
          <cell r="X107">
            <v>8264.1299999999992</v>
          </cell>
          <cell r="Y107">
            <v>4313.92</v>
          </cell>
          <cell r="Z107">
            <v>2344.81</v>
          </cell>
          <cell r="AA107">
            <v>2045.06</v>
          </cell>
          <cell r="AB107">
            <v>2045.06</v>
          </cell>
          <cell r="AC107">
            <v>899.42</v>
          </cell>
          <cell r="AD107">
            <v>0.3</v>
          </cell>
          <cell r="AE107">
            <v>0.3</v>
          </cell>
          <cell r="AF107">
            <v>0.3</v>
          </cell>
          <cell r="AG107">
            <v>0.3</v>
          </cell>
          <cell r="AH107">
            <v>0.3</v>
          </cell>
          <cell r="AI107">
            <v>0.3</v>
          </cell>
          <cell r="AJ107">
            <v>0.4</v>
          </cell>
          <cell r="AK107">
            <v>0.4</v>
          </cell>
          <cell r="AL107">
            <v>0.4</v>
          </cell>
          <cell r="AM107">
            <v>0.4</v>
          </cell>
          <cell r="AN107">
            <v>0.4</v>
          </cell>
          <cell r="AO107">
            <v>0.4</v>
          </cell>
          <cell r="AP107">
            <v>0.4</v>
          </cell>
          <cell r="AQ107">
            <v>0.4</v>
          </cell>
          <cell r="AR107">
            <v>0.4</v>
          </cell>
          <cell r="AS107">
            <v>0.4</v>
          </cell>
          <cell r="AT107">
            <v>0.4</v>
          </cell>
          <cell r="AU107">
            <v>0.4</v>
          </cell>
          <cell r="AV107">
            <v>0.4</v>
          </cell>
          <cell r="AW107">
            <v>0.4</v>
          </cell>
          <cell r="AX107">
            <v>0.4</v>
          </cell>
          <cell r="AY107">
            <v>0.4</v>
          </cell>
          <cell r="AZ107">
            <v>0.4</v>
          </cell>
          <cell r="BA107">
            <v>0.4</v>
          </cell>
          <cell r="BB107">
            <v>0.4</v>
          </cell>
          <cell r="BC107">
            <v>0.4</v>
          </cell>
        </row>
        <row r="108">
          <cell r="A108" t="str">
            <v>ACIPOIL[ALLC]</v>
          </cell>
          <cell r="B108" t="str">
            <v>MW</v>
          </cell>
          <cell r="C108" t="str">
            <v>EnerBase</v>
          </cell>
          <cell r="D108" t="str">
            <v>ACIPOIL[ALLC]_MWS3</v>
          </cell>
          <cell r="E108">
            <v>12063</v>
          </cell>
          <cell r="F108">
            <v>12427</v>
          </cell>
          <cell r="G108">
            <v>11087.05</v>
          </cell>
          <cell r="H108">
            <v>12625.05</v>
          </cell>
          <cell r="I108">
            <v>7822</v>
          </cell>
          <cell r="J108">
            <v>7642</v>
          </cell>
          <cell r="K108">
            <v>8651.51</v>
          </cell>
          <cell r="L108">
            <v>7894.5</v>
          </cell>
          <cell r="M108">
            <v>7744.5</v>
          </cell>
          <cell r="N108">
            <v>7326.5</v>
          </cell>
          <cell r="O108">
            <v>6991</v>
          </cell>
          <cell r="P108">
            <v>6333.5</v>
          </cell>
          <cell r="Q108">
            <v>6194.74</v>
          </cell>
          <cell r="R108">
            <v>6095.91</v>
          </cell>
          <cell r="S108">
            <v>5934.51</v>
          </cell>
          <cell r="T108">
            <v>2973.05</v>
          </cell>
          <cell r="U108">
            <v>2972.24</v>
          </cell>
          <cell r="V108">
            <v>3024.63</v>
          </cell>
          <cell r="W108">
            <v>2963.48</v>
          </cell>
          <cell r="X108">
            <v>2982.97</v>
          </cell>
          <cell r="Y108">
            <v>2982.97</v>
          </cell>
          <cell r="Z108">
            <v>2982.97</v>
          </cell>
          <cell r="AA108">
            <v>2982.97</v>
          </cell>
          <cell r="AB108">
            <v>2982.97</v>
          </cell>
          <cell r="AC108">
            <v>2872.95</v>
          </cell>
          <cell r="AD108">
            <v>2763.99</v>
          </cell>
          <cell r="AE108">
            <v>2588.66</v>
          </cell>
          <cell r="AF108">
            <v>2445.5300000000002</v>
          </cell>
          <cell r="AG108">
            <v>2302.96</v>
          </cell>
          <cell r="AH108">
            <v>2175.64</v>
          </cell>
          <cell r="AI108">
            <v>2057.9699999999998</v>
          </cell>
          <cell r="AJ108">
            <v>1981.07</v>
          </cell>
          <cell r="AK108">
            <v>1902.91</v>
          </cell>
          <cell r="AL108">
            <v>1820.41</v>
          </cell>
          <cell r="AM108">
            <v>1739.5</v>
          </cell>
          <cell r="AN108">
            <v>1726.61</v>
          </cell>
          <cell r="AO108">
            <v>1713.24</v>
          </cell>
          <cell r="AP108">
            <v>1699.54</v>
          </cell>
          <cell r="AQ108">
            <v>1685.6</v>
          </cell>
          <cell r="AR108">
            <v>1671.55</v>
          </cell>
          <cell r="AS108">
            <v>1657.5</v>
          </cell>
          <cell r="AT108">
            <v>1644.77</v>
          </cell>
          <cell r="AU108">
            <v>1616.59</v>
          </cell>
          <cell r="AV108">
            <v>1576.62</v>
          </cell>
          <cell r="AW108">
            <v>1523.39</v>
          </cell>
          <cell r="AX108">
            <v>1469.41</v>
          </cell>
          <cell r="AY108">
            <v>1417.93</v>
          </cell>
          <cell r="AZ108">
            <v>1363.37</v>
          </cell>
          <cell r="BA108">
            <v>1307.55</v>
          </cell>
          <cell r="BB108">
            <v>1249.4000000000001</v>
          </cell>
          <cell r="BC108">
            <v>1189.31</v>
          </cell>
        </row>
        <row r="109">
          <cell r="A109" t="str">
            <v>ACIPOIL[ALLC]</v>
          </cell>
          <cell r="B109" t="str">
            <v>MW</v>
          </cell>
          <cell r="C109" t="str">
            <v>EnerBlue</v>
          </cell>
          <cell r="D109" t="str">
            <v>ACIPOIL[ALLC]_MWS1</v>
          </cell>
          <cell r="E109">
            <v>12063</v>
          </cell>
          <cell r="F109">
            <v>12427</v>
          </cell>
          <cell r="G109">
            <v>11087.05</v>
          </cell>
          <cell r="H109">
            <v>12625.05</v>
          </cell>
          <cell r="I109">
            <v>7822</v>
          </cell>
          <cell r="J109">
            <v>7642</v>
          </cell>
          <cell r="K109">
            <v>8651.51</v>
          </cell>
          <cell r="L109">
            <v>7894.5</v>
          </cell>
          <cell r="M109">
            <v>7744.5</v>
          </cell>
          <cell r="N109">
            <v>7326.5</v>
          </cell>
          <cell r="O109">
            <v>6991</v>
          </cell>
          <cell r="P109">
            <v>6333.5</v>
          </cell>
          <cell r="Q109">
            <v>6194.74</v>
          </cell>
          <cell r="R109">
            <v>6095.91</v>
          </cell>
          <cell r="S109">
            <v>5934.51</v>
          </cell>
          <cell r="T109">
            <v>2973.05</v>
          </cell>
          <cell r="U109">
            <v>2972.24</v>
          </cell>
          <cell r="V109">
            <v>3024.63</v>
          </cell>
          <cell r="W109">
            <v>2963.48</v>
          </cell>
          <cell r="X109">
            <v>2982.97</v>
          </cell>
          <cell r="Y109">
            <v>2982.97</v>
          </cell>
          <cell r="Z109">
            <v>2982.97</v>
          </cell>
          <cell r="AA109">
            <v>2982.97</v>
          </cell>
          <cell r="AB109">
            <v>2982.97</v>
          </cell>
          <cell r="AC109">
            <v>2870.7</v>
          </cell>
          <cell r="AD109">
            <v>2847.67</v>
          </cell>
          <cell r="AE109">
            <v>2696.14</v>
          </cell>
          <cell r="AF109">
            <v>2579.27</v>
          </cell>
          <cell r="AG109">
            <v>2463.46</v>
          </cell>
          <cell r="AH109">
            <v>2361.89</v>
          </cell>
          <cell r="AI109">
            <v>2256.42</v>
          </cell>
          <cell r="AJ109">
            <v>2164.37</v>
          </cell>
          <cell r="AK109">
            <v>2071.38</v>
          </cell>
          <cell r="AL109">
            <v>1974.16</v>
          </cell>
          <cell r="AM109">
            <v>1877.69</v>
          </cell>
          <cell r="AN109">
            <v>1851.8</v>
          </cell>
          <cell r="AO109">
            <v>1827.21</v>
          </cell>
          <cell r="AP109">
            <v>1803.38</v>
          </cell>
          <cell r="AQ109">
            <v>1781.97</v>
          </cell>
          <cell r="AR109">
            <v>1764.63</v>
          </cell>
          <cell r="AS109">
            <v>1784.79</v>
          </cell>
          <cell r="AT109">
            <v>1799.93</v>
          </cell>
          <cell r="AU109">
            <v>1764.29</v>
          </cell>
          <cell r="AV109">
            <v>1737.92</v>
          </cell>
          <cell r="AW109">
            <v>1685.46</v>
          </cell>
          <cell r="AX109">
            <v>1628.42</v>
          </cell>
          <cell r="AY109">
            <v>1566.06</v>
          </cell>
          <cell r="AZ109">
            <v>1499.66</v>
          </cell>
          <cell r="BA109">
            <v>1430.2</v>
          </cell>
          <cell r="BB109">
            <v>1357.31</v>
          </cell>
          <cell r="BC109">
            <v>1282.2</v>
          </cell>
        </row>
        <row r="110">
          <cell r="A110" t="str">
            <v>ACIPOIL[ALLC]</v>
          </cell>
          <cell r="B110" t="str">
            <v>MW</v>
          </cell>
          <cell r="C110" t="str">
            <v>EnerGreen</v>
          </cell>
          <cell r="D110" t="str">
            <v>ACIPOIL[ALLC]_MWS2</v>
          </cell>
          <cell r="E110">
            <v>12063</v>
          </cell>
          <cell r="F110">
            <v>12427</v>
          </cell>
          <cell r="G110">
            <v>11087.05</v>
          </cell>
          <cell r="H110">
            <v>12625.05</v>
          </cell>
          <cell r="I110">
            <v>7822</v>
          </cell>
          <cell r="J110">
            <v>7642</v>
          </cell>
          <cell r="K110">
            <v>8651.51</v>
          </cell>
          <cell r="L110">
            <v>7894.5</v>
          </cell>
          <cell r="M110">
            <v>7744.5</v>
          </cell>
          <cell r="N110">
            <v>7326.5</v>
          </cell>
          <cell r="O110">
            <v>6991</v>
          </cell>
          <cell r="P110">
            <v>6333.5</v>
          </cell>
          <cell r="Q110">
            <v>6194.74</v>
          </cell>
          <cell r="R110">
            <v>6095.91</v>
          </cell>
          <cell r="S110">
            <v>5934.51</v>
          </cell>
          <cell r="T110">
            <v>2973.05</v>
          </cell>
          <cell r="U110">
            <v>2972.24</v>
          </cell>
          <cell r="V110">
            <v>3024.63</v>
          </cell>
          <cell r="W110">
            <v>2963.48</v>
          </cell>
          <cell r="X110">
            <v>2982.97</v>
          </cell>
          <cell r="Y110">
            <v>2982.97</v>
          </cell>
          <cell r="Z110">
            <v>2982.97</v>
          </cell>
          <cell r="AA110">
            <v>2982.97</v>
          </cell>
          <cell r="AB110">
            <v>2982.97</v>
          </cell>
          <cell r="AC110">
            <v>2881.11</v>
          </cell>
          <cell r="AD110">
            <v>2831.1</v>
          </cell>
          <cell r="AE110">
            <v>2670.32</v>
          </cell>
          <cell r="AF110">
            <v>2542.17</v>
          </cell>
          <cell r="AG110">
            <v>2412.42</v>
          </cell>
          <cell r="AH110">
            <v>2293.7600000000002</v>
          </cell>
          <cell r="AI110">
            <v>2174.9899999999998</v>
          </cell>
          <cell r="AJ110">
            <v>2079.4899999999998</v>
          </cell>
          <cell r="AK110">
            <v>1983.49</v>
          </cell>
          <cell r="AL110">
            <v>1883.69</v>
          </cell>
          <cell r="AM110">
            <v>1786.08</v>
          </cell>
          <cell r="AN110">
            <v>1756.82</v>
          </cell>
          <cell r="AO110">
            <v>1728.99</v>
          </cell>
          <cell r="AP110">
            <v>1702.6</v>
          </cell>
          <cell r="AQ110">
            <v>1677.66</v>
          </cell>
          <cell r="AR110">
            <v>1654.21</v>
          </cell>
          <cell r="AS110">
            <v>1632.89</v>
          </cell>
          <cell r="AT110">
            <v>1611.93</v>
          </cell>
          <cell r="AU110">
            <v>1573.72</v>
          </cell>
          <cell r="AV110">
            <v>1524.15</v>
          </cell>
          <cell r="AW110">
            <v>1461.7</v>
          </cell>
          <cell r="AX110">
            <v>1394.8</v>
          </cell>
          <cell r="AY110">
            <v>1330.46</v>
          </cell>
          <cell r="AZ110">
            <v>1262.58</v>
          </cell>
          <cell r="BA110">
            <v>1193.51</v>
          </cell>
          <cell r="BB110">
            <v>1122.28</v>
          </cell>
          <cell r="BC110">
            <v>1050.01</v>
          </cell>
        </row>
        <row r="111">
          <cell r="A111" t="str">
            <v>ACIPGAS[ALLC]</v>
          </cell>
          <cell r="B111" t="str">
            <v>MW</v>
          </cell>
          <cell r="C111" t="str">
            <v>EnerBase</v>
          </cell>
          <cell r="D111" t="str">
            <v>ACIPGAS[ALLC]_MWS3</v>
          </cell>
          <cell r="E111">
            <v>2811.17</v>
          </cell>
          <cell r="F111">
            <v>2806.78</v>
          </cell>
          <cell r="G111">
            <v>6262.48</v>
          </cell>
          <cell r="H111">
            <v>5527.47</v>
          </cell>
          <cell r="I111">
            <v>14851.59</v>
          </cell>
          <cell r="J111">
            <v>20326.240000000002</v>
          </cell>
          <cell r="K111">
            <v>22864.080000000002</v>
          </cell>
          <cell r="L111">
            <v>27418.720000000001</v>
          </cell>
          <cell r="M111">
            <v>28006.23</v>
          </cell>
          <cell r="N111">
            <v>28187.39</v>
          </cell>
          <cell r="O111">
            <v>31111.97</v>
          </cell>
          <cell r="P111">
            <v>30775.96</v>
          </cell>
          <cell r="Q111">
            <v>31283</v>
          </cell>
          <cell r="R111">
            <v>31112.25</v>
          </cell>
          <cell r="S111">
            <v>31169.24</v>
          </cell>
          <cell r="T111">
            <v>33654.58</v>
          </cell>
          <cell r="U111">
            <v>33678.480000000003</v>
          </cell>
          <cell r="V111">
            <v>31601.88</v>
          </cell>
          <cell r="W111">
            <v>31612.14</v>
          </cell>
          <cell r="X111">
            <v>31748.01</v>
          </cell>
          <cell r="Y111">
            <v>31620.12</v>
          </cell>
          <cell r="Z111">
            <v>31569.64</v>
          </cell>
          <cell r="AA111">
            <v>31991.85</v>
          </cell>
          <cell r="AB111">
            <v>31983.78</v>
          </cell>
          <cell r="AC111">
            <v>32311.21</v>
          </cell>
          <cell r="AD111">
            <v>32427.35</v>
          </cell>
          <cell r="AE111">
            <v>32530.83</v>
          </cell>
          <cell r="AF111">
            <v>32308.18</v>
          </cell>
          <cell r="AG111">
            <v>32130.02</v>
          </cell>
          <cell r="AH111">
            <v>31860.31</v>
          </cell>
          <cell r="AI111">
            <v>31372.959999999999</v>
          </cell>
          <cell r="AJ111">
            <v>30556.17</v>
          </cell>
          <cell r="AK111">
            <v>29902.53</v>
          </cell>
          <cell r="AL111">
            <v>29228.73</v>
          </cell>
          <cell r="AM111">
            <v>28568.080000000002</v>
          </cell>
          <cell r="AN111">
            <v>27914.48</v>
          </cell>
          <cell r="AO111">
            <v>27301.52</v>
          </cell>
          <cell r="AP111">
            <v>26697.68</v>
          </cell>
          <cell r="AQ111">
            <v>26154.38</v>
          </cell>
          <cell r="AR111">
            <v>25616.5</v>
          </cell>
          <cell r="AS111">
            <v>25090.66</v>
          </cell>
          <cell r="AT111">
            <v>24619.37</v>
          </cell>
          <cell r="AU111">
            <v>24275.55</v>
          </cell>
          <cell r="AV111">
            <v>24020.959999999999</v>
          </cell>
          <cell r="AW111">
            <v>23795.71</v>
          </cell>
          <cell r="AX111">
            <v>23605.43</v>
          </cell>
          <cell r="AY111">
            <v>23394.46</v>
          </cell>
          <cell r="AZ111">
            <v>23142.02</v>
          </cell>
          <cell r="BA111">
            <v>22831.33</v>
          </cell>
          <cell r="BB111">
            <v>22450.87</v>
          </cell>
          <cell r="BC111">
            <v>22009.95</v>
          </cell>
        </row>
        <row r="112">
          <cell r="A112" t="str">
            <v>ACIPGAS[ALLC]</v>
          </cell>
          <cell r="B112" t="str">
            <v>MW</v>
          </cell>
          <cell r="C112" t="str">
            <v>EnerBlue</v>
          </cell>
          <cell r="D112" t="str">
            <v>ACIPGAS[ALLC]_MWS1</v>
          </cell>
          <cell r="E112">
            <v>2811.17</v>
          </cell>
          <cell r="F112">
            <v>2806.78</v>
          </cell>
          <cell r="G112">
            <v>6262.48</v>
          </cell>
          <cell r="H112">
            <v>5527.47</v>
          </cell>
          <cell r="I112">
            <v>14851.59</v>
          </cell>
          <cell r="J112">
            <v>20326.240000000002</v>
          </cell>
          <cell r="K112">
            <v>22864.080000000002</v>
          </cell>
          <cell r="L112">
            <v>27418.720000000001</v>
          </cell>
          <cell r="M112">
            <v>28006.23</v>
          </cell>
          <cell r="N112">
            <v>28187.39</v>
          </cell>
          <cell r="O112">
            <v>31111.97</v>
          </cell>
          <cell r="P112">
            <v>30775.96</v>
          </cell>
          <cell r="Q112">
            <v>31283</v>
          </cell>
          <cell r="R112">
            <v>31112.25</v>
          </cell>
          <cell r="S112">
            <v>31169.24</v>
          </cell>
          <cell r="T112">
            <v>33654.58</v>
          </cell>
          <cell r="U112">
            <v>33678.480000000003</v>
          </cell>
          <cell r="V112">
            <v>31601.88</v>
          </cell>
          <cell r="W112">
            <v>31612.14</v>
          </cell>
          <cell r="X112">
            <v>31748.01</v>
          </cell>
          <cell r="Y112">
            <v>31620.12</v>
          </cell>
          <cell r="Z112">
            <v>31569.64</v>
          </cell>
          <cell r="AA112">
            <v>31991.85</v>
          </cell>
          <cell r="AB112">
            <v>31983.78</v>
          </cell>
          <cell r="AC112">
            <v>32344</v>
          </cell>
          <cell r="AD112">
            <v>31679.42</v>
          </cell>
          <cell r="AE112">
            <v>30924.19</v>
          </cell>
          <cell r="AF112">
            <v>29893.71</v>
          </cell>
          <cell r="AG112">
            <v>28894.63</v>
          </cell>
          <cell r="AH112">
            <v>27853.22</v>
          </cell>
          <cell r="AI112">
            <v>26553.55</v>
          </cell>
          <cell r="AJ112">
            <v>25274.5</v>
          </cell>
          <cell r="AK112">
            <v>24189.68</v>
          </cell>
          <cell r="AL112">
            <v>23118.799999999999</v>
          </cell>
          <cell r="AM112">
            <v>22090.1</v>
          </cell>
          <cell r="AN112">
            <v>21103.55</v>
          </cell>
          <cell r="AO112">
            <v>20149.61</v>
          </cell>
          <cell r="AP112">
            <v>19218.62</v>
          </cell>
          <cell r="AQ112">
            <v>18359.41</v>
          </cell>
          <cell r="AR112">
            <v>17701.52</v>
          </cell>
          <cell r="AS112">
            <v>17890.05</v>
          </cell>
          <cell r="AT112">
            <v>18851.490000000002</v>
          </cell>
          <cell r="AU112">
            <v>18127.27</v>
          </cell>
          <cell r="AV112">
            <v>18214.900000000001</v>
          </cell>
          <cell r="AW112">
            <v>17847.93</v>
          </cell>
          <cell r="AX112">
            <v>17622.72</v>
          </cell>
          <cell r="AY112">
            <v>17087.5</v>
          </cell>
          <cell r="AZ112">
            <v>16579.43</v>
          </cell>
          <cell r="BA112">
            <v>16036.31</v>
          </cell>
          <cell r="BB112">
            <v>15492.62</v>
          </cell>
          <cell r="BC112">
            <v>14941.16</v>
          </cell>
        </row>
        <row r="113">
          <cell r="A113" t="str">
            <v>ACIPGAS[ALLC]</v>
          </cell>
          <cell r="B113" t="str">
            <v>MW</v>
          </cell>
          <cell r="C113" t="str">
            <v>EnerGreen</v>
          </cell>
          <cell r="D113" t="str">
            <v>ACIPGAS[ALLC]_MWS2</v>
          </cell>
          <cell r="E113">
            <v>2811.17</v>
          </cell>
          <cell r="F113">
            <v>2806.78</v>
          </cell>
          <cell r="G113">
            <v>6262.48</v>
          </cell>
          <cell r="H113">
            <v>5527.47</v>
          </cell>
          <cell r="I113">
            <v>14851.59</v>
          </cell>
          <cell r="J113">
            <v>20326.240000000002</v>
          </cell>
          <cell r="K113">
            <v>22864.080000000002</v>
          </cell>
          <cell r="L113">
            <v>27418.720000000001</v>
          </cell>
          <cell r="M113">
            <v>28006.23</v>
          </cell>
          <cell r="N113">
            <v>28187.39</v>
          </cell>
          <cell r="O113">
            <v>31111.97</v>
          </cell>
          <cell r="P113">
            <v>30775.96</v>
          </cell>
          <cell r="Q113">
            <v>31283</v>
          </cell>
          <cell r="R113">
            <v>31112.25</v>
          </cell>
          <cell r="S113">
            <v>31169.24</v>
          </cell>
          <cell r="T113">
            <v>33654.58</v>
          </cell>
          <cell r="U113">
            <v>33678.480000000003</v>
          </cell>
          <cell r="V113">
            <v>31601.88</v>
          </cell>
          <cell r="W113">
            <v>31612.14</v>
          </cell>
          <cell r="X113">
            <v>31748.01</v>
          </cell>
          <cell r="Y113">
            <v>31620.12</v>
          </cell>
          <cell r="Z113">
            <v>31569.64</v>
          </cell>
          <cell r="AA113">
            <v>31991.85</v>
          </cell>
          <cell r="AB113">
            <v>31983.78</v>
          </cell>
          <cell r="AC113">
            <v>32034.15</v>
          </cell>
          <cell r="AD113">
            <v>31377.89</v>
          </cell>
          <cell r="AE113">
            <v>30613.87</v>
          </cell>
          <cell r="AF113">
            <v>29574.3</v>
          </cell>
          <cell r="AG113">
            <v>28562.21</v>
          </cell>
          <cell r="AH113">
            <v>27505.21</v>
          </cell>
          <cell r="AI113">
            <v>26186.51</v>
          </cell>
          <cell r="AJ113">
            <v>24905.32</v>
          </cell>
          <cell r="AK113">
            <v>23818.53</v>
          </cell>
          <cell r="AL113">
            <v>22745.96</v>
          </cell>
          <cell r="AM113">
            <v>21717.5</v>
          </cell>
          <cell r="AN113">
            <v>20729.13</v>
          </cell>
          <cell r="AO113">
            <v>19773.13</v>
          </cell>
          <cell r="AP113">
            <v>18820.46</v>
          </cell>
          <cell r="AQ113">
            <v>17983.5</v>
          </cell>
          <cell r="AR113">
            <v>17670.939999999999</v>
          </cell>
          <cell r="AS113">
            <v>17922.07</v>
          </cell>
          <cell r="AT113">
            <v>17950.23</v>
          </cell>
          <cell r="AU113">
            <v>17261.21</v>
          </cell>
          <cell r="AV113">
            <v>16891.669999999998</v>
          </cell>
          <cell r="AW113">
            <v>16890.560000000001</v>
          </cell>
          <cell r="AX113">
            <v>16671.650000000001</v>
          </cell>
          <cell r="AY113">
            <v>16518.810000000001</v>
          </cell>
          <cell r="AZ113">
            <v>16193.56</v>
          </cell>
          <cell r="BA113">
            <v>15947.9</v>
          </cell>
          <cell r="BB113">
            <v>15587.71</v>
          </cell>
          <cell r="BC113">
            <v>15262.84</v>
          </cell>
        </row>
        <row r="114">
          <cell r="A114" t="str">
            <v>ACIPNUT[ALLC]</v>
          </cell>
          <cell r="B114" t="str">
            <v>MW</v>
          </cell>
          <cell r="C114" t="str">
            <v>EnerBase</v>
          </cell>
          <cell r="D114" t="str">
            <v>ACIPNUT[ALLC]_MWS3</v>
          </cell>
          <cell r="E114">
            <v>7468</v>
          </cell>
          <cell r="F114">
            <v>7468</v>
          </cell>
          <cell r="G114">
            <v>7574</v>
          </cell>
          <cell r="H114">
            <v>7593</v>
          </cell>
          <cell r="I114">
            <v>7594</v>
          </cell>
          <cell r="J114">
            <v>7591</v>
          </cell>
          <cell r="K114">
            <v>7456.88</v>
          </cell>
          <cell r="L114">
            <v>7455.58</v>
          </cell>
          <cell r="M114">
            <v>7455.58</v>
          </cell>
          <cell r="N114">
            <v>7455.58</v>
          </cell>
          <cell r="O114">
            <v>7515.37</v>
          </cell>
          <cell r="P114">
            <v>7572.58</v>
          </cell>
          <cell r="Q114">
            <v>7572.26</v>
          </cell>
          <cell r="R114">
            <v>7518.2</v>
          </cell>
          <cell r="S114">
            <v>7472.49</v>
          </cell>
          <cell r="T114">
            <v>7469.76</v>
          </cell>
          <cell r="U114">
            <v>7467.72</v>
          </cell>
          <cell r="V114">
            <v>6999.34</v>
          </cell>
          <cell r="W114">
            <v>7070.77</v>
          </cell>
          <cell r="X114">
            <v>7117.29</v>
          </cell>
          <cell r="Y114">
            <v>7117.29</v>
          </cell>
          <cell r="Z114">
            <v>7117.29</v>
          </cell>
          <cell r="AA114">
            <v>7117.29</v>
          </cell>
          <cell r="AB114">
            <v>7117.29</v>
          </cell>
          <cell r="AC114">
            <v>7117.29</v>
          </cell>
          <cell r="AD114">
            <v>7117.29</v>
          </cell>
          <cell r="AE114">
            <v>7117.29</v>
          </cell>
          <cell r="AF114">
            <v>7117.29</v>
          </cell>
          <cell r="AG114">
            <v>7117.29</v>
          </cell>
          <cell r="AH114">
            <v>7117.29</v>
          </cell>
          <cell r="AI114">
            <v>7117.29</v>
          </cell>
          <cell r="AJ114">
            <v>7117.29</v>
          </cell>
          <cell r="AK114">
            <v>7117.29</v>
          </cell>
          <cell r="AL114">
            <v>7117.29</v>
          </cell>
          <cell r="AM114">
            <v>7117.29</v>
          </cell>
          <cell r="AN114">
            <v>7117.29</v>
          </cell>
          <cell r="AO114">
            <v>7117.29</v>
          </cell>
          <cell r="AP114">
            <v>7117.29</v>
          </cell>
          <cell r="AQ114">
            <v>7117.29</v>
          </cell>
          <cell r="AR114">
            <v>6974.94</v>
          </cell>
          <cell r="AS114">
            <v>6690.25</v>
          </cell>
          <cell r="AT114">
            <v>5957.18</v>
          </cell>
          <cell r="AU114">
            <v>5265.8</v>
          </cell>
          <cell r="AV114">
            <v>4608.13</v>
          </cell>
          <cell r="AW114">
            <v>3974.58</v>
          </cell>
          <cell r="AX114">
            <v>3370.49</v>
          </cell>
          <cell r="AY114">
            <v>2787.26</v>
          </cell>
          <cell r="AZ114">
            <v>2222.21</v>
          </cell>
          <cell r="BA114">
            <v>1662.67</v>
          </cell>
          <cell r="BB114">
            <v>1113.8399999999999</v>
          </cell>
          <cell r="BC114">
            <v>590.62</v>
          </cell>
        </row>
        <row r="115">
          <cell r="A115" t="str">
            <v>ACIPNUT[ALLC]</v>
          </cell>
          <cell r="B115" t="str">
            <v>MW</v>
          </cell>
          <cell r="C115" t="str">
            <v>EnerBlue</v>
          </cell>
          <cell r="D115" t="str">
            <v>ACIPNUT[ALLC]_MWS1</v>
          </cell>
          <cell r="E115">
            <v>7468</v>
          </cell>
          <cell r="F115">
            <v>7468</v>
          </cell>
          <cell r="G115">
            <v>7574</v>
          </cell>
          <cell r="H115">
            <v>7593</v>
          </cell>
          <cell r="I115">
            <v>7594</v>
          </cell>
          <cell r="J115">
            <v>7591</v>
          </cell>
          <cell r="K115">
            <v>7456.88</v>
          </cell>
          <cell r="L115">
            <v>7455.58</v>
          </cell>
          <cell r="M115">
            <v>7455.58</v>
          </cell>
          <cell r="N115">
            <v>7455.58</v>
          </cell>
          <cell r="O115">
            <v>7515.37</v>
          </cell>
          <cell r="P115">
            <v>7572.58</v>
          </cell>
          <cell r="Q115">
            <v>7572.26</v>
          </cell>
          <cell r="R115">
            <v>7518.2</v>
          </cell>
          <cell r="S115">
            <v>7472.49</v>
          </cell>
          <cell r="T115">
            <v>7469.76</v>
          </cell>
          <cell r="U115">
            <v>7467.72</v>
          </cell>
          <cell r="V115">
            <v>6999.34</v>
          </cell>
          <cell r="W115">
            <v>7070.77</v>
          </cell>
          <cell r="X115">
            <v>7117.29</v>
          </cell>
          <cell r="Y115">
            <v>7117.29</v>
          </cell>
          <cell r="Z115">
            <v>7117.29</v>
          </cell>
          <cell r="AA115">
            <v>7117.29</v>
          </cell>
          <cell r="AB115">
            <v>7117.29</v>
          </cell>
          <cell r="AC115">
            <v>7117.29</v>
          </cell>
          <cell r="AD115">
            <v>7117.29</v>
          </cell>
          <cell r="AE115">
            <v>7117.29</v>
          </cell>
          <cell r="AF115">
            <v>7117.29</v>
          </cell>
          <cell r="AG115">
            <v>7117.29</v>
          </cell>
          <cell r="AH115">
            <v>7117.29</v>
          </cell>
          <cell r="AI115">
            <v>7117.29</v>
          </cell>
          <cell r="AJ115">
            <v>7117.29</v>
          </cell>
          <cell r="AK115">
            <v>7117.29</v>
          </cell>
          <cell r="AL115">
            <v>7117.29</v>
          </cell>
          <cell r="AM115">
            <v>7117.29</v>
          </cell>
          <cell r="AN115">
            <v>7117.29</v>
          </cell>
          <cell r="AO115">
            <v>7117.29</v>
          </cell>
          <cell r="AP115">
            <v>7117.29</v>
          </cell>
          <cell r="AQ115">
            <v>7117.29</v>
          </cell>
          <cell r="AR115">
            <v>6974.94</v>
          </cell>
          <cell r="AS115">
            <v>6690.25</v>
          </cell>
          <cell r="AT115">
            <v>6408.57</v>
          </cell>
          <cell r="AU115">
            <v>5186.16</v>
          </cell>
          <cell r="AV115">
            <v>4701.1000000000004</v>
          </cell>
          <cell r="AW115">
            <v>3863.24</v>
          </cell>
          <cell r="AX115">
            <v>3826.44</v>
          </cell>
          <cell r="AY115">
            <v>3317.48</v>
          </cell>
          <cell r="AZ115">
            <v>3404.92</v>
          </cell>
          <cell r="BA115">
            <v>3108.75</v>
          </cell>
          <cell r="BB115">
            <v>2981.58</v>
          </cell>
          <cell r="BC115">
            <v>2703.04</v>
          </cell>
        </row>
        <row r="116">
          <cell r="A116" t="str">
            <v>ACIPNUT[ALLC]</v>
          </cell>
          <cell r="B116" t="str">
            <v>MW</v>
          </cell>
          <cell r="C116" t="str">
            <v>EnerGreen</v>
          </cell>
          <cell r="D116" t="str">
            <v>ACIPNUT[ALLC]_MWS2</v>
          </cell>
          <cell r="E116">
            <v>7468</v>
          </cell>
          <cell r="F116">
            <v>7468</v>
          </cell>
          <cell r="G116">
            <v>7574</v>
          </cell>
          <cell r="H116">
            <v>7593</v>
          </cell>
          <cell r="I116">
            <v>7594</v>
          </cell>
          <cell r="J116">
            <v>7591</v>
          </cell>
          <cell r="K116">
            <v>7456.88</v>
          </cell>
          <cell r="L116">
            <v>7455.58</v>
          </cell>
          <cell r="M116">
            <v>7455.58</v>
          </cell>
          <cell r="N116">
            <v>7455.58</v>
          </cell>
          <cell r="O116">
            <v>7515.37</v>
          </cell>
          <cell r="P116">
            <v>7572.58</v>
          </cell>
          <cell r="Q116">
            <v>7572.26</v>
          </cell>
          <cell r="R116">
            <v>7518.2</v>
          </cell>
          <cell r="S116">
            <v>7472.49</v>
          </cell>
          <cell r="T116">
            <v>7469.76</v>
          </cell>
          <cell r="U116">
            <v>7467.72</v>
          </cell>
          <cell r="V116">
            <v>6999.34</v>
          </cell>
          <cell r="W116">
            <v>7070.77</v>
          </cell>
          <cell r="X116">
            <v>7117.29</v>
          </cell>
          <cell r="Y116">
            <v>7117.29</v>
          </cell>
          <cell r="Z116">
            <v>7117.29</v>
          </cell>
          <cell r="AA116">
            <v>7117.29</v>
          </cell>
          <cell r="AB116">
            <v>7117.29</v>
          </cell>
          <cell r="AC116">
            <v>7117.29</v>
          </cell>
          <cell r="AD116">
            <v>7117.29</v>
          </cell>
          <cell r="AE116">
            <v>7117.29</v>
          </cell>
          <cell r="AF116">
            <v>7117.29</v>
          </cell>
          <cell r="AG116">
            <v>7117.29</v>
          </cell>
          <cell r="AH116">
            <v>7117.29</v>
          </cell>
          <cell r="AI116">
            <v>7117.29</v>
          </cell>
          <cell r="AJ116">
            <v>7117.29</v>
          </cell>
          <cell r="AK116">
            <v>7117.29</v>
          </cell>
          <cell r="AL116">
            <v>7117.29</v>
          </cell>
          <cell r="AM116">
            <v>7117.29</v>
          </cell>
          <cell r="AN116">
            <v>7117.29</v>
          </cell>
          <cell r="AO116">
            <v>7117.29</v>
          </cell>
          <cell r="AP116">
            <v>7117.29</v>
          </cell>
          <cell r="AQ116">
            <v>7117.29</v>
          </cell>
          <cell r="AR116">
            <v>6974.94</v>
          </cell>
          <cell r="AS116">
            <v>6690.25</v>
          </cell>
          <cell r="AT116">
            <v>6244.32</v>
          </cell>
          <cell r="AU116">
            <v>5225.47</v>
          </cell>
          <cell r="AV116">
            <v>4768.99</v>
          </cell>
          <cell r="AW116">
            <v>4517.6899999999996</v>
          </cell>
          <cell r="AX116">
            <v>3690.44</v>
          </cell>
          <cell r="AY116">
            <v>3202.44</v>
          </cell>
          <cell r="AZ116">
            <v>2465.12</v>
          </cell>
          <cell r="BA116">
            <v>2046.2</v>
          </cell>
          <cell r="BB116">
            <v>1385.49</v>
          </cell>
          <cell r="BC116">
            <v>946.49</v>
          </cell>
        </row>
        <row r="117">
          <cell r="A117" t="str">
            <v>ACIPOTH[ALLC]</v>
          </cell>
          <cell r="B117" t="str">
            <v>MW</v>
          </cell>
          <cell r="C117" t="str">
            <v>EnerBase</v>
          </cell>
          <cell r="D117" t="str">
            <v>ACIPOTH[ALLC]_MWS3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0.3</v>
          </cell>
          <cell r="Q117">
            <v>0.3</v>
          </cell>
          <cell r="R117">
            <v>0.3</v>
          </cell>
          <cell r="S117">
            <v>0.3</v>
          </cell>
          <cell r="T117">
            <v>0.3</v>
          </cell>
          <cell r="U117">
            <v>4.8</v>
          </cell>
          <cell r="V117">
            <v>4.8</v>
          </cell>
          <cell r="W117">
            <v>4.8</v>
          </cell>
          <cell r="X117">
            <v>4.8</v>
          </cell>
          <cell r="Y117">
            <v>4.8</v>
          </cell>
          <cell r="Z117">
            <v>4.8</v>
          </cell>
          <cell r="AA117">
            <v>4.8</v>
          </cell>
          <cell r="AB117">
            <v>4.8</v>
          </cell>
          <cell r="AC117">
            <v>5.27</v>
          </cell>
          <cell r="AD117">
            <v>5.74</v>
          </cell>
          <cell r="AE117">
            <v>5.83</v>
          </cell>
          <cell r="AF117">
            <v>6.13</v>
          </cell>
          <cell r="AG117">
            <v>6.47</v>
          </cell>
          <cell r="AH117">
            <v>6.86</v>
          </cell>
          <cell r="AI117">
            <v>7.26</v>
          </cell>
          <cell r="AJ117">
            <v>7.72</v>
          </cell>
          <cell r="AK117">
            <v>8.27</v>
          </cell>
          <cell r="AL117">
            <v>8.9600000000000009</v>
          </cell>
          <cell r="AM117">
            <v>9.75</v>
          </cell>
          <cell r="AN117">
            <v>10.62</v>
          </cell>
          <cell r="AO117">
            <v>11.59</v>
          </cell>
          <cell r="AP117">
            <v>12.62</v>
          </cell>
          <cell r="AQ117">
            <v>13.84</v>
          </cell>
          <cell r="AR117">
            <v>15.16</v>
          </cell>
          <cell r="AS117">
            <v>16.600000000000001</v>
          </cell>
          <cell r="AT117">
            <v>18.16</v>
          </cell>
          <cell r="AU117">
            <v>19.86</v>
          </cell>
          <cell r="AV117">
            <v>21.71</v>
          </cell>
          <cell r="AW117">
            <v>23.74</v>
          </cell>
          <cell r="AX117">
            <v>25.97</v>
          </cell>
          <cell r="AY117">
            <v>28.48</v>
          </cell>
          <cell r="AZ117">
            <v>31.25</v>
          </cell>
          <cell r="BA117">
            <v>34.31</v>
          </cell>
          <cell r="BB117">
            <v>37.72</v>
          </cell>
          <cell r="BC117">
            <v>41.54</v>
          </cell>
        </row>
        <row r="118">
          <cell r="A118" t="str">
            <v>ACIPOTH[ALLC]</v>
          </cell>
          <cell r="B118" t="str">
            <v>MW</v>
          </cell>
          <cell r="C118" t="str">
            <v>EnerBlue</v>
          </cell>
          <cell r="D118" t="str">
            <v>ACIPOTH[ALLC]_MWS1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0.3</v>
          </cell>
          <cell r="Q118">
            <v>0.3</v>
          </cell>
          <cell r="R118">
            <v>0.3</v>
          </cell>
          <cell r="S118">
            <v>0.3</v>
          </cell>
          <cell r="T118">
            <v>0.3</v>
          </cell>
          <cell r="U118">
            <v>4.8</v>
          </cell>
          <cell r="V118">
            <v>4.8</v>
          </cell>
          <cell r="W118">
            <v>4.8</v>
          </cell>
          <cell r="X118">
            <v>4.8</v>
          </cell>
          <cell r="Y118">
            <v>4.8</v>
          </cell>
          <cell r="Z118">
            <v>4.8</v>
          </cell>
          <cell r="AA118">
            <v>4.8</v>
          </cell>
          <cell r="AB118">
            <v>4.8</v>
          </cell>
          <cell r="AC118">
            <v>5.3</v>
          </cell>
          <cell r="AD118">
            <v>6.11</v>
          </cell>
          <cell r="AE118">
            <v>6.45</v>
          </cell>
          <cell r="AF118">
            <v>6.9</v>
          </cell>
          <cell r="AG118">
            <v>7.29</v>
          </cell>
          <cell r="AH118">
            <v>7.71</v>
          </cell>
          <cell r="AI118">
            <v>8.07</v>
          </cell>
          <cell r="AJ118">
            <v>8.39</v>
          </cell>
          <cell r="AK118">
            <v>8.7100000000000009</v>
          </cell>
          <cell r="AL118">
            <v>9.1</v>
          </cell>
          <cell r="AM118">
            <v>9.48</v>
          </cell>
          <cell r="AN118">
            <v>9.83</v>
          </cell>
          <cell r="AO118">
            <v>10.23</v>
          </cell>
          <cell r="AP118">
            <v>10.59</v>
          </cell>
          <cell r="AQ118">
            <v>11.06</v>
          </cell>
          <cell r="AR118">
            <v>11.53</v>
          </cell>
          <cell r="AS118">
            <v>12.01</v>
          </cell>
          <cell r="AT118">
            <v>12.5</v>
          </cell>
          <cell r="AU118">
            <v>12.99</v>
          </cell>
          <cell r="AV118">
            <v>13.5</v>
          </cell>
          <cell r="AW118">
            <v>14.04</v>
          </cell>
          <cell r="AX118">
            <v>14.61</v>
          </cell>
          <cell r="AY118">
            <v>15.25</v>
          </cell>
          <cell r="AZ118">
            <v>15.95</v>
          </cell>
          <cell r="BA118">
            <v>16.690000000000001</v>
          </cell>
          <cell r="BB118">
            <v>17.5</v>
          </cell>
          <cell r="BC118">
            <v>18.38</v>
          </cell>
        </row>
        <row r="119">
          <cell r="A119" t="str">
            <v>ACIPOTH[ALLC]</v>
          </cell>
          <cell r="B119" t="str">
            <v>MW</v>
          </cell>
          <cell r="C119" t="str">
            <v>EnerGreen</v>
          </cell>
          <cell r="D119" t="str">
            <v>ACIPOTH[ALLC]_MWS2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0.3</v>
          </cell>
          <cell r="Q119">
            <v>0.3</v>
          </cell>
          <cell r="R119">
            <v>0.3</v>
          </cell>
          <cell r="S119">
            <v>0.3</v>
          </cell>
          <cell r="T119">
            <v>0.3</v>
          </cell>
          <cell r="U119">
            <v>4.8</v>
          </cell>
          <cell r="V119">
            <v>4.8</v>
          </cell>
          <cell r="W119">
            <v>4.8</v>
          </cell>
          <cell r="X119">
            <v>4.8</v>
          </cell>
          <cell r="Y119">
            <v>4.8</v>
          </cell>
          <cell r="Z119">
            <v>4.8</v>
          </cell>
          <cell r="AA119">
            <v>4.8</v>
          </cell>
          <cell r="AB119">
            <v>4.8</v>
          </cell>
          <cell r="AC119">
            <v>5.26</v>
          </cell>
          <cell r="AD119">
            <v>6.09</v>
          </cell>
          <cell r="AE119">
            <v>6.32</v>
          </cell>
          <cell r="AF119">
            <v>6.82</v>
          </cell>
          <cell r="AG119">
            <v>7.1</v>
          </cell>
          <cell r="AH119">
            <v>7.55</v>
          </cell>
          <cell r="AI119">
            <v>7.86</v>
          </cell>
          <cell r="AJ119">
            <v>8.16</v>
          </cell>
          <cell r="AK119">
            <v>8.4499999999999993</v>
          </cell>
          <cell r="AL119">
            <v>8.83</v>
          </cell>
          <cell r="AM119">
            <v>9.2200000000000006</v>
          </cell>
          <cell r="AN119">
            <v>9.61</v>
          </cell>
          <cell r="AO119">
            <v>10.039999999999999</v>
          </cell>
          <cell r="AP119">
            <v>10.47</v>
          </cell>
          <cell r="AQ119">
            <v>11</v>
          </cell>
          <cell r="AR119">
            <v>11.57</v>
          </cell>
          <cell r="AS119">
            <v>12.16</v>
          </cell>
          <cell r="AT119">
            <v>12.78</v>
          </cell>
          <cell r="AU119">
            <v>13.45</v>
          </cell>
          <cell r="AV119">
            <v>14.16</v>
          </cell>
          <cell r="AW119">
            <v>14.93</v>
          </cell>
          <cell r="AX119">
            <v>15.76</v>
          </cell>
          <cell r="AY119">
            <v>16.68</v>
          </cell>
          <cell r="AZ119">
            <v>17.670000000000002</v>
          </cell>
          <cell r="BA119">
            <v>18.73</v>
          </cell>
          <cell r="BB119">
            <v>19.89</v>
          </cell>
          <cell r="BC119">
            <v>21.15</v>
          </cell>
        </row>
        <row r="120">
          <cell r="A120" t="str">
            <v>EM GHG GAS[ALLC,CO2]</v>
          </cell>
          <cell r="B120" t="str">
            <v>ktCO2</v>
          </cell>
          <cell r="C120" t="str">
            <v>EnerBase</v>
          </cell>
          <cell r="D120" t="str">
            <v>EM GHG GAS[ALLC,CO2]_ktCO2S3</v>
          </cell>
          <cell r="E120">
            <v>320645.03000000003</v>
          </cell>
          <cell r="F120">
            <v>319711.81</v>
          </cell>
          <cell r="G120">
            <v>337654.78</v>
          </cell>
          <cell r="H120">
            <v>342323.81</v>
          </cell>
          <cell r="I120">
            <v>358210.66</v>
          </cell>
          <cell r="J120">
            <v>375983.91</v>
          </cell>
          <cell r="K120">
            <v>367442.28</v>
          </cell>
          <cell r="L120">
            <v>377855.5</v>
          </cell>
          <cell r="M120">
            <v>347649.03</v>
          </cell>
          <cell r="N120">
            <v>307629.90999999997</v>
          </cell>
          <cell r="O120">
            <v>295968.28000000003</v>
          </cell>
          <cell r="P120">
            <v>297285.78000000003</v>
          </cell>
          <cell r="Q120">
            <v>292028.59000000003</v>
          </cell>
          <cell r="R120">
            <v>265977.53000000003</v>
          </cell>
          <cell r="S120">
            <v>265188.40999999997</v>
          </cell>
          <cell r="T120">
            <v>279925.84000000003</v>
          </cell>
          <cell r="U120">
            <v>271782.84000000003</v>
          </cell>
          <cell r="V120">
            <v>288564.25</v>
          </cell>
          <cell r="W120">
            <v>282959</v>
          </cell>
          <cell r="X120">
            <v>263444.38</v>
          </cell>
          <cell r="Y120">
            <v>222078.38</v>
          </cell>
          <cell r="Z120">
            <v>241230.53</v>
          </cell>
          <cell r="AA120">
            <v>246894.19</v>
          </cell>
          <cell r="AB120">
            <v>231373.27</v>
          </cell>
          <cell r="AC120">
            <v>231257.16</v>
          </cell>
          <cell r="AD120">
            <v>226796.36</v>
          </cell>
          <cell r="AE120">
            <v>222800.83</v>
          </cell>
          <cell r="AF120">
            <v>218467.44</v>
          </cell>
          <cell r="AG120">
            <v>216146.55</v>
          </cell>
          <cell r="AH120">
            <v>213817.09</v>
          </cell>
          <cell r="AI120">
            <v>209721.27</v>
          </cell>
          <cell r="AJ120">
            <v>205679.11</v>
          </cell>
          <cell r="AK120">
            <v>202454.72</v>
          </cell>
          <cell r="AL120">
            <v>199086.8</v>
          </cell>
          <cell r="AM120">
            <v>195833.27</v>
          </cell>
          <cell r="AN120">
            <v>192875.38</v>
          </cell>
          <cell r="AO120">
            <v>189461.83</v>
          </cell>
          <cell r="AP120">
            <v>186295.44</v>
          </cell>
          <cell r="AQ120">
            <v>183226.14</v>
          </cell>
          <cell r="AR120">
            <v>180592.25</v>
          </cell>
          <cell r="AS120">
            <v>178303.35999999999</v>
          </cell>
          <cell r="AT120">
            <v>176823.11</v>
          </cell>
          <cell r="AU120">
            <v>173979.47</v>
          </cell>
          <cell r="AV120">
            <v>170634.67</v>
          </cell>
          <cell r="AW120">
            <v>167169.38</v>
          </cell>
          <cell r="AX120">
            <v>163809.45000000001</v>
          </cell>
          <cell r="AY120">
            <v>160379.41</v>
          </cell>
          <cell r="AZ120">
            <v>156599.14000000001</v>
          </cell>
          <cell r="BA120">
            <v>152681.04999999999</v>
          </cell>
          <cell r="BB120">
            <v>148666.85999999999</v>
          </cell>
          <cell r="BC120">
            <v>144498.19</v>
          </cell>
        </row>
        <row r="121">
          <cell r="A121" t="str">
            <v>EM GHG GAS[ALLC,CO2]</v>
          </cell>
          <cell r="B121" t="str">
            <v>ktCO2</v>
          </cell>
          <cell r="C121" t="str">
            <v>EnerBlue</v>
          </cell>
          <cell r="D121" t="str">
            <v>EM GHG GAS[ALLC,CO2]_ktCO2S1</v>
          </cell>
          <cell r="E121">
            <v>320645.03000000003</v>
          </cell>
          <cell r="F121">
            <v>319711.81</v>
          </cell>
          <cell r="G121">
            <v>337654.78</v>
          </cell>
          <cell r="H121">
            <v>342323.81</v>
          </cell>
          <cell r="I121">
            <v>358210.66</v>
          </cell>
          <cell r="J121">
            <v>375983.91</v>
          </cell>
          <cell r="K121">
            <v>367442.28</v>
          </cell>
          <cell r="L121">
            <v>377855.5</v>
          </cell>
          <cell r="M121">
            <v>347649.03</v>
          </cell>
          <cell r="N121">
            <v>307629.90999999997</v>
          </cell>
          <cell r="O121">
            <v>295968.28000000003</v>
          </cell>
          <cell r="P121">
            <v>297285.78000000003</v>
          </cell>
          <cell r="Q121">
            <v>292028.59000000003</v>
          </cell>
          <cell r="R121">
            <v>265977.53000000003</v>
          </cell>
          <cell r="S121">
            <v>265188.40999999997</v>
          </cell>
          <cell r="T121">
            <v>279925.84000000003</v>
          </cell>
          <cell r="U121">
            <v>271782.84000000003</v>
          </cell>
          <cell r="V121">
            <v>288564.25</v>
          </cell>
          <cell r="W121">
            <v>282959</v>
          </cell>
          <cell r="X121">
            <v>263444.38</v>
          </cell>
          <cell r="Y121">
            <v>222078.38</v>
          </cell>
          <cell r="Z121">
            <v>241230.53</v>
          </cell>
          <cell r="AA121">
            <v>246894.19</v>
          </cell>
          <cell r="AB121">
            <v>231373.27</v>
          </cell>
          <cell r="AC121">
            <v>227755.33</v>
          </cell>
          <cell r="AD121">
            <v>219343.14</v>
          </cell>
          <cell r="AE121">
            <v>208939.88</v>
          </cell>
          <cell r="AF121">
            <v>197876.7</v>
          </cell>
          <cell r="AG121">
            <v>188968</v>
          </cell>
          <cell r="AH121">
            <v>179204.7</v>
          </cell>
          <cell r="AI121">
            <v>165563.17000000001</v>
          </cell>
          <cell r="AJ121">
            <v>152472.75</v>
          </cell>
          <cell r="AK121">
            <v>139979.84</v>
          </cell>
          <cell r="AL121">
            <v>126707.79</v>
          </cell>
          <cell r="AM121">
            <v>113815.09</v>
          </cell>
          <cell r="AN121">
            <v>101645.92</v>
          </cell>
          <cell r="AO121">
            <v>89675.46</v>
          </cell>
          <cell r="AP121">
            <v>78244.88</v>
          </cell>
          <cell r="AQ121">
            <v>67522.710000000006</v>
          </cell>
          <cell r="AR121">
            <v>57232.33</v>
          </cell>
          <cell r="AS121">
            <v>48517.32</v>
          </cell>
          <cell r="AT121">
            <v>41372.559999999998</v>
          </cell>
          <cell r="AU121">
            <v>35018.65</v>
          </cell>
          <cell r="AV121">
            <v>29534.09</v>
          </cell>
          <cell r="AW121">
            <v>24066.959999999999</v>
          </cell>
          <cell r="AX121">
            <v>20025.04</v>
          </cell>
          <cell r="AY121">
            <v>15990.86</v>
          </cell>
          <cell r="AZ121">
            <v>13195.61</v>
          </cell>
          <cell r="BA121">
            <v>10047.950000000001</v>
          </cell>
          <cell r="BB121">
            <v>8082.53</v>
          </cell>
          <cell r="BC121">
            <v>5675.9</v>
          </cell>
        </row>
        <row r="122">
          <cell r="A122" t="str">
            <v>EM GHG GAS[ALLC,CO2]</v>
          </cell>
          <cell r="B122" t="str">
            <v>ktCO2</v>
          </cell>
          <cell r="C122" t="str">
            <v>EnerGreen</v>
          </cell>
          <cell r="D122" t="str">
            <v>EM GHG GAS[ALLC,CO2]_ktCO2S2</v>
          </cell>
          <cell r="E122">
            <v>320645.03000000003</v>
          </cell>
          <cell r="F122">
            <v>319711.81</v>
          </cell>
          <cell r="G122">
            <v>337654.78</v>
          </cell>
          <cell r="H122">
            <v>342323.81</v>
          </cell>
          <cell r="I122">
            <v>358210.66</v>
          </cell>
          <cell r="J122">
            <v>375983.91</v>
          </cell>
          <cell r="K122">
            <v>367442.28</v>
          </cell>
          <cell r="L122">
            <v>377855.5</v>
          </cell>
          <cell r="M122">
            <v>347649.03</v>
          </cell>
          <cell r="N122">
            <v>307629.90999999997</v>
          </cell>
          <cell r="O122">
            <v>295968.28000000003</v>
          </cell>
          <cell r="P122">
            <v>297285.78000000003</v>
          </cell>
          <cell r="Q122">
            <v>292028.59000000003</v>
          </cell>
          <cell r="R122">
            <v>265977.53000000003</v>
          </cell>
          <cell r="S122">
            <v>265188.40999999997</v>
          </cell>
          <cell r="T122">
            <v>279925.84000000003</v>
          </cell>
          <cell r="U122">
            <v>271782.84000000003</v>
          </cell>
          <cell r="V122">
            <v>288564.25</v>
          </cell>
          <cell r="W122">
            <v>282959</v>
          </cell>
          <cell r="X122">
            <v>263444.38</v>
          </cell>
          <cell r="Y122">
            <v>222078.38</v>
          </cell>
          <cell r="Z122">
            <v>241230.53</v>
          </cell>
          <cell r="AA122">
            <v>246894.19</v>
          </cell>
          <cell r="AB122">
            <v>231373.27</v>
          </cell>
          <cell r="AC122">
            <v>226082.92</v>
          </cell>
          <cell r="AD122">
            <v>214722.05</v>
          </cell>
          <cell r="AE122">
            <v>202489.16</v>
          </cell>
          <cell r="AF122">
            <v>189913.73</v>
          </cell>
          <cell r="AG122">
            <v>178217.19</v>
          </cell>
          <cell r="AH122">
            <v>166470.82999999999</v>
          </cell>
          <cell r="AI122">
            <v>151451.06</v>
          </cell>
          <cell r="AJ122">
            <v>137884.13</v>
          </cell>
          <cell r="AK122">
            <v>125239.41</v>
          </cell>
          <cell r="AL122">
            <v>112962.44</v>
          </cell>
          <cell r="AM122">
            <v>101416.38</v>
          </cell>
          <cell r="AN122">
            <v>90274.8</v>
          </cell>
          <cell r="AO122">
            <v>78994.37</v>
          </cell>
          <cell r="AP122">
            <v>68141.16</v>
          </cell>
          <cell r="AQ122">
            <v>58141.42</v>
          </cell>
          <cell r="AR122">
            <v>48866.559999999998</v>
          </cell>
          <cell r="AS122">
            <v>39943.040000000001</v>
          </cell>
          <cell r="AT122">
            <v>33295.53</v>
          </cell>
          <cell r="AU122">
            <v>27392.92</v>
          </cell>
          <cell r="AV122">
            <v>22540.48</v>
          </cell>
          <cell r="AW122">
            <v>17675.03</v>
          </cell>
          <cell r="AX122">
            <v>14009.91</v>
          </cell>
          <cell r="AY122">
            <v>10348.92</v>
          </cell>
          <cell r="AZ122">
            <v>7531.17</v>
          </cell>
          <cell r="BA122">
            <v>5078.3599999999997</v>
          </cell>
          <cell r="BB122">
            <v>3142.77</v>
          </cell>
          <cell r="BC122">
            <v>1556.18</v>
          </cell>
        </row>
        <row r="123">
          <cell r="A123" t="str">
            <v>EM CO2pPOP[ALLC]</v>
          </cell>
          <cell r="B123" t="str">
            <v>tCO2/cap</v>
          </cell>
          <cell r="C123" t="str">
            <v>EnerBase</v>
          </cell>
          <cell r="D123" t="str">
            <v>EM CO2pPOP[ALLC]_tCO2/habS3</v>
          </cell>
          <cell r="E123">
            <v>7.3</v>
          </cell>
          <cell r="F123">
            <v>7.21</v>
          </cell>
          <cell r="G123">
            <v>7.53</v>
          </cell>
          <cell r="H123">
            <v>7.5</v>
          </cell>
          <cell r="I123">
            <v>7.73</v>
          </cell>
          <cell r="J123">
            <v>7.97</v>
          </cell>
          <cell r="K123">
            <v>7.65</v>
          </cell>
          <cell r="L123">
            <v>7.73</v>
          </cell>
          <cell r="M123">
            <v>7.02</v>
          </cell>
          <cell r="N123">
            <v>6.21</v>
          </cell>
          <cell r="O123">
            <v>5.92</v>
          </cell>
          <cell r="P123">
            <v>5.95</v>
          </cell>
          <cell r="Q123">
            <v>5.84</v>
          </cell>
          <cell r="R123">
            <v>5.35</v>
          </cell>
          <cell r="S123">
            <v>5.32</v>
          </cell>
          <cell r="T123">
            <v>5.63</v>
          </cell>
          <cell r="U123">
            <v>5.45</v>
          </cell>
          <cell r="V123">
            <v>5.79</v>
          </cell>
          <cell r="W123">
            <v>5.63</v>
          </cell>
          <cell r="X123">
            <v>5.2</v>
          </cell>
          <cell r="Y123">
            <v>4.34</v>
          </cell>
          <cell r="Z123">
            <v>4.6900000000000004</v>
          </cell>
          <cell r="AA123">
            <v>4.82</v>
          </cell>
          <cell r="AB123">
            <v>4.5</v>
          </cell>
          <cell r="AC123">
            <v>4.5</v>
          </cell>
          <cell r="AD123">
            <v>4.41</v>
          </cell>
          <cell r="AE123">
            <v>4.33</v>
          </cell>
          <cell r="AF123">
            <v>4.25</v>
          </cell>
          <cell r="AG123">
            <v>4.2</v>
          </cell>
          <cell r="AH123">
            <v>4.16</v>
          </cell>
          <cell r="AI123">
            <v>4.08</v>
          </cell>
          <cell r="AJ123">
            <v>4</v>
          </cell>
          <cell r="AK123">
            <v>3.94</v>
          </cell>
          <cell r="AL123">
            <v>3.88</v>
          </cell>
          <cell r="AM123">
            <v>3.82</v>
          </cell>
          <cell r="AN123">
            <v>3.76</v>
          </cell>
          <cell r="AO123">
            <v>3.7</v>
          </cell>
          <cell r="AP123">
            <v>3.64</v>
          </cell>
          <cell r="AQ123">
            <v>3.58</v>
          </cell>
          <cell r="AR123">
            <v>3.53</v>
          </cell>
          <cell r="AS123">
            <v>3.5</v>
          </cell>
          <cell r="AT123">
            <v>3.47</v>
          </cell>
          <cell r="AU123">
            <v>3.42</v>
          </cell>
          <cell r="AV123">
            <v>3.36</v>
          </cell>
          <cell r="AW123">
            <v>3.3</v>
          </cell>
          <cell r="AX123">
            <v>3.24</v>
          </cell>
          <cell r="AY123">
            <v>3.18</v>
          </cell>
          <cell r="AZ123">
            <v>3.11</v>
          </cell>
          <cell r="BA123">
            <v>3.03</v>
          </cell>
          <cell r="BB123">
            <v>2.96</v>
          </cell>
          <cell r="BC123">
            <v>2.88</v>
          </cell>
        </row>
        <row r="124">
          <cell r="A124" t="str">
            <v>EM CO2pPOP[ALLC]</v>
          </cell>
          <cell r="B124" t="str">
            <v>tCO2/cap</v>
          </cell>
          <cell r="C124" t="str">
            <v>EnerBlue</v>
          </cell>
          <cell r="D124" t="str">
            <v>EM CO2pPOP[ALLC]_tCO2/habS1</v>
          </cell>
          <cell r="E124">
            <v>7.3</v>
          </cell>
          <cell r="F124">
            <v>7.21</v>
          </cell>
          <cell r="G124">
            <v>7.53</v>
          </cell>
          <cell r="H124">
            <v>7.5</v>
          </cell>
          <cell r="I124">
            <v>7.73</v>
          </cell>
          <cell r="J124">
            <v>7.97</v>
          </cell>
          <cell r="K124">
            <v>7.65</v>
          </cell>
          <cell r="L124">
            <v>7.73</v>
          </cell>
          <cell r="M124">
            <v>7.02</v>
          </cell>
          <cell r="N124">
            <v>6.21</v>
          </cell>
          <cell r="O124">
            <v>5.92</v>
          </cell>
          <cell r="P124">
            <v>5.95</v>
          </cell>
          <cell r="Q124">
            <v>5.84</v>
          </cell>
          <cell r="R124">
            <v>5.35</v>
          </cell>
          <cell r="S124">
            <v>5.32</v>
          </cell>
          <cell r="T124">
            <v>5.63</v>
          </cell>
          <cell r="U124">
            <v>5.45</v>
          </cell>
          <cell r="V124">
            <v>5.79</v>
          </cell>
          <cell r="W124">
            <v>5.63</v>
          </cell>
          <cell r="X124">
            <v>5.2</v>
          </cell>
          <cell r="Y124">
            <v>4.34</v>
          </cell>
          <cell r="Z124">
            <v>4.6900000000000004</v>
          </cell>
          <cell r="AA124">
            <v>4.82</v>
          </cell>
          <cell r="AB124">
            <v>4.5</v>
          </cell>
          <cell r="AC124">
            <v>4.43</v>
          </cell>
          <cell r="AD124">
            <v>4.26</v>
          </cell>
          <cell r="AE124">
            <v>4.05</v>
          </cell>
          <cell r="AF124">
            <v>3.82</v>
          </cell>
          <cell r="AG124">
            <v>3.64</v>
          </cell>
          <cell r="AH124">
            <v>3.45</v>
          </cell>
          <cell r="AI124">
            <v>3.17</v>
          </cell>
          <cell r="AJ124">
            <v>2.9</v>
          </cell>
          <cell r="AK124">
            <v>2.65</v>
          </cell>
          <cell r="AL124">
            <v>2.39</v>
          </cell>
          <cell r="AM124">
            <v>2.14</v>
          </cell>
          <cell r="AN124">
            <v>1.9</v>
          </cell>
          <cell r="AO124">
            <v>1.68</v>
          </cell>
          <cell r="AP124">
            <v>1.46</v>
          </cell>
          <cell r="AQ124">
            <v>1.26</v>
          </cell>
          <cell r="AR124">
            <v>1.07</v>
          </cell>
          <cell r="AS124">
            <v>0.9</v>
          </cell>
          <cell r="AT124">
            <v>0.77</v>
          </cell>
          <cell r="AU124">
            <v>0.66</v>
          </cell>
          <cell r="AV124">
            <v>0.56000000000000005</v>
          </cell>
          <cell r="AW124">
            <v>0.47</v>
          </cell>
          <cell r="AX124">
            <v>0.4</v>
          </cell>
          <cell r="AY124">
            <v>0.34</v>
          </cell>
          <cell r="AZ124">
            <v>0.28000000000000003</v>
          </cell>
          <cell r="BA124">
            <v>0.24</v>
          </cell>
          <cell r="BB124">
            <v>0.2</v>
          </cell>
          <cell r="BC124">
            <v>0.17</v>
          </cell>
        </row>
        <row r="125">
          <cell r="A125" t="str">
            <v>EM CO2pPOP[ALLC]</v>
          </cell>
          <cell r="B125" t="str">
            <v>tCO2/cap</v>
          </cell>
          <cell r="C125" t="str">
            <v>EnerGreen</v>
          </cell>
          <cell r="D125" t="str">
            <v>EM CO2pPOP[ALLC]_tCO2/habS2</v>
          </cell>
          <cell r="E125">
            <v>7.3</v>
          </cell>
          <cell r="F125">
            <v>7.21</v>
          </cell>
          <cell r="G125">
            <v>7.53</v>
          </cell>
          <cell r="H125">
            <v>7.5</v>
          </cell>
          <cell r="I125">
            <v>7.73</v>
          </cell>
          <cell r="J125">
            <v>7.97</v>
          </cell>
          <cell r="K125">
            <v>7.65</v>
          </cell>
          <cell r="L125">
            <v>7.73</v>
          </cell>
          <cell r="M125">
            <v>7.02</v>
          </cell>
          <cell r="N125">
            <v>6.21</v>
          </cell>
          <cell r="O125">
            <v>5.92</v>
          </cell>
          <cell r="P125">
            <v>5.95</v>
          </cell>
          <cell r="Q125">
            <v>5.84</v>
          </cell>
          <cell r="R125">
            <v>5.35</v>
          </cell>
          <cell r="S125">
            <v>5.32</v>
          </cell>
          <cell r="T125">
            <v>5.63</v>
          </cell>
          <cell r="U125">
            <v>5.45</v>
          </cell>
          <cell r="V125">
            <v>5.79</v>
          </cell>
          <cell r="W125">
            <v>5.63</v>
          </cell>
          <cell r="X125">
            <v>5.2</v>
          </cell>
          <cell r="Y125">
            <v>4.34</v>
          </cell>
          <cell r="Z125">
            <v>4.6900000000000004</v>
          </cell>
          <cell r="AA125">
            <v>4.82</v>
          </cell>
          <cell r="AB125">
            <v>4.5</v>
          </cell>
          <cell r="AC125">
            <v>4.3899999999999997</v>
          </cell>
          <cell r="AD125">
            <v>4.17</v>
          </cell>
          <cell r="AE125">
            <v>3.92</v>
          </cell>
          <cell r="AF125">
            <v>3.66</v>
          </cell>
          <cell r="AG125">
            <v>3.42</v>
          </cell>
          <cell r="AH125">
            <v>3.18</v>
          </cell>
          <cell r="AI125">
            <v>2.87</v>
          </cell>
          <cell r="AJ125">
            <v>2.59</v>
          </cell>
          <cell r="AK125">
            <v>2.34</v>
          </cell>
          <cell r="AL125">
            <v>2.1</v>
          </cell>
          <cell r="AM125">
            <v>1.88</v>
          </cell>
          <cell r="AN125">
            <v>1.67</v>
          </cell>
          <cell r="AO125">
            <v>1.46</v>
          </cell>
          <cell r="AP125">
            <v>1.26</v>
          </cell>
          <cell r="AQ125">
            <v>1.07</v>
          </cell>
          <cell r="AR125">
            <v>0.9</v>
          </cell>
          <cell r="AS125">
            <v>0.73</v>
          </cell>
          <cell r="AT125">
            <v>0.61</v>
          </cell>
          <cell r="AU125">
            <v>0.51</v>
          </cell>
          <cell r="AV125">
            <v>0.42</v>
          </cell>
          <cell r="AW125">
            <v>0.34</v>
          </cell>
          <cell r="AX125">
            <v>0.27</v>
          </cell>
          <cell r="AY125">
            <v>0.21</v>
          </cell>
          <cell r="AZ125">
            <v>0.16</v>
          </cell>
          <cell r="BA125">
            <v>0.11</v>
          </cell>
          <cell r="BB125">
            <v>0.08</v>
          </cell>
          <cell r="BC125">
            <v>0.05</v>
          </cell>
        </row>
        <row r="126">
          <cell r="A126" t="str">
            <v>EM CO2pGDP[ALLC]</v>
          </cell>
          <cell r="B126" t="str">
            <v>kgCO2/$15ppp</v>
          </cell>
          <cell r="C126" t="str">
            <v>EnerBase</v>
          </cell>
          <cell r="D126" t="str">
            <v>EM CO2pGDP[ALLC]_tCO2/MUS$15ppaS3</v>
          </cell>
          <cell r="E126">
            <v>224.76</v>
          </cell>
          <cell r="F126">
            <v>215.36</v>
          </cell>
          <cell r="G126">
            <v>222.03</v>
          </cell>
          <cell r="H126">
            <v>218.67</v>
          </cell>
          <cell r="I126">
            <v>222.14</v>
          </cell>
          <cell r="J126">
            <v>224.88</v>
          </cell>
          <cell r="K126">
            <v>210.77</v>
          </cell>
          <cell r="L126">
            <v>209.58</v>
          </cell>
          <cell r="M126">
            <v>191.5</v>
          </cell>
          <cell r="N126">
            <v>177.72</v>
          </cell>
          <cell r="O126">
            <v>169.83</v>
          </cell>
          <cell r="P126">
            <v>172.76</v>
          </cell>
          <cell r="Q126">
            <v>174.87</v>
          </cell>
          <cell r="R126">
            <v>161.99</v>
          </cell>
          <cell r="S126">
            <v>158.31</v>
          </cell>
          <cell r="T126">
            <v>161.27000000000001</v>
          </cell>
          <cell r="U126">
            <v>151.53</v>
          </cell>
          <cell r="V126">
            <v>156.74</v>
          </cell>
          <cell r="W126">
            <v>149.78</v>
          </cell>
          <cell r="X126">
            <v>136.54</v>
          </cell>
          <cell r="Y126">
            <v>129</v>
          </cell>
          <cell r="Z126">
            <v>132.47</v>
          </cell>
          <cell r="AA126">
            <v>129.12</v>
          </cell>
          <cell r="AB126">
            <v>117.62</v>
          </cell>
          <cell r="AC126">
            <v>115.35</v>
          </cell>
          <cell r="AD126">
            <v>110.59</v>
          </cell>
          <cell r="AE126">
            <v>106.55</v>
          </cell>
          <cell r="AF126">
            <v>102.65</v>
          </cell>
          <cell r="AG126">
            <v>99.85</v>
          </cell>
          <cell r="AH126">
            <v>97.11</v>
          </cell>
          <cell r="AI126">
            <v>94.75</v>
          </cell>
          <cell r="AJ126">
            <v>92.68</v>
          </cell>
          <cell r="AK126">
            <v>90.99</v>
          </cell>
          <cell r="AL126">
            <v>89.22</v>
          </cell>
          <cell r="AM126">
            <v>87.48</v>
          </cell>
          <cell r="AN126">
            <v>85.88</v>
          </cell>
          <cell r="AO126">
            <v>84.36</v>
          </cell>
          <cell r="AP126">
            <v>82.94</v>
          </cell>
          <cell r="AQ126">
            <v>81.540000000000006</v>
          </cell>
          <cell r="AR126">
            <v>80.34</v>
          </cell>
          <cell r="AS126">
            <v>79.349999999999994</v>
          </cell>
          <cell r="AT126">
            <v>78.78</v>
          </cell>
          <cell r="AU126">
            <v>77.540000000000006</v>
          </cell>
          <cell r="AV126">
            <v>76.040000000000006</v>
          </cell>
          <cell r="AW126">
            <v>74.47</v>
          </cell>
          <cell r="AX126">
            <v>72.930000000000007</v>
          </cell>
          <cell r="AY126">
            <v>71.209999999999994</v>
          </cell>
          <cell r="AZ126">
            <v>69.3</v>
          </cell>
          <cell r="BA126">
            <v>67.31</v>
          </cell>
          <cell r="BB126">
            <v>65.27</v>
          </cell>
          <cell r="BC126">
            <v>63.14</v>
          </cell>
        </row>
        <row r="127">
          <cell r="A127" t="str">
            <v>EM CO2pGDP[ALLC]</v>
          </cell>
          <cell r="B127" t="str">
            <v>kgCO2/$15ppp</v>
          </cell>
          <cell r="C127" t="str">
            <v>EnerBlue</v>
          </cell>
          <cell r="D127" t="str">
            <v>EM CO2pGDP[ALLC]_tCO2/MUS$15ppaS1</v>
          </cell>
          <cell r="E127">
            <v>224.76</v>
          </cell>
          <cell r="F127">
            <v>215.36</v>
          </cell>
          <cell r="G127">
            <v>222.03</v>
          </cell>
          <cell r="H127">
            <v>218.67</v>
          </cell>
          <cell r="I127">
            <v>222.14</v>
          </cell>
          <cell r="J127">
            <v>224.88</v>
          </cell>
          <cell r="K127">
            <v>210.77</v>
          </cell>
          <cell r="L127">
            <v>209.58</v>
          </cell>
          <cell r="M127">
            <v>191.5</v>
          </cell>
          <cell r="N127">
            <v>177.72</v>
          </cell>
          <cell r="O127">
            <v>169.83</v>
          </cell>
          <cell r="P127">
            <v>172.76</v>
          </cell>
          <cell r="Q127">
            <v>174.87</v>
          </cell>
          <cell r="R127">
            <v>161.99</v>
          </cell>
          <cell r="S127">
            <v>158.31</v>
          </cell>
          <cell r="T127">
            <v>161.27000000000001</v>
          </cell>
          <cell r="U127">
            <v>151.53</v>
          </cell>
          <cell r="V127">
            <v>156.74</v>
          </cell>
          <cell r="W127">
            <v>149.78</v>
          </cell>
          <cell r="X127">
            <v>136.54</v>
          </cell>
          <cell r="Y127">
            <v>129</v>
          </cell>
          <cell r="Z127">
            <v>132.47</v>
          </cell>
          <cell r="AA127">
            <v>129.12</v>
          </cell>
          <cell r="AB127">
            <v>117.62</v>
          </cell>
          <cell r="AC127">
            <v>113.48</v>
          </cell>
          <cell r="AD127">
            <v>106.84</v>
          </cell>
          <cell r="AE127">
            <v>99.61</v>
          </cell>
          <cell r="AF127">
            <v>92.45</v>
          </cell>
          <cell r="AG127">
            <v>86.58</v>
          </cell>
          <cell r="AH127">
            <v>80.44</v>
          </cell>
          <cell r="AI127">
            <v>73.510000000000005</v>
          </cell>
          <cell r="AJ127">
            <v>67.16</v>
          </cell>
          <cell r="AK127">
            <v>61.23</v>
          </cell>
          <cell r="AL127">
            <v>54.99</v>
          </cell>
          <cell r="AM127">
            <v>49</v>
          </cell>
          <cell r="AN127">
            <v>43.49</v>
          </cell>
          <cell r="AO127">
            <v>38.26</v>
          </cell>
          <cell r="AP127">
            <v>33.28</v>
          </cell>
          <cell r="AQ127">
            <v>28.63</v>
          </cell>
          <cell r="AR127">
            <v>24.23</v>
          </cell>
          <cell r="AS127">
            <v>20.5</v>
          </cell>
          <cell r="AT127">
            <v>17.54</v>
          </cell>
          <cell r="AU127">
            <v>14.97</v>
          </cell>
          <cell r="AV127">
            <v>12.64</v>
          </cell>
          <cell r="AW127">
            <v>10.64</v>
          </cell>
          <cell r="AX127">
            <v>8.92</v>
          </cell>
          <cell r="AY127">
            <v>7.51</v>
          </cell>
          <cell r="AZ127">
            <v>6.32</v>
          </cell>
          <cell r="BA127">
            <v>5.29</v>
          </cell>
          <cell r="BB127">
            <v>4.45</v>
          </cell>
          <cell r="BC127">
            <v>3.74</v>
          </cell>
        </row>
        <row r="128">
          <cell r="A128" t="str">
            <v>EM CO2pGDP[ALLC]</v>
          </cell>
          <cell r="B128" t="str">
            <v>kgCO2/$15ppp</v>
          </cell>
          <cell r="C128" t="str">
            <v>EnerGreen</v>
          </cell>
          <cell r="D128" t="str">
            <v>EM CO2pGDP[ALLC]_tCO2/MUS$15ppaS2</v>
          </cell>
          <cell r="E128">
            <v>224.76</v>
          </cell>
          <cell r="F128">
            <v>215.36</v>
          </cell>
          <cell r="G128">
            <v>222.03</v>
          </cell>
          <cell r="H128">
            <v>218.67</v>
          </cell>
          <cell r="I128">
            <v>222.14</v>
          </cell>
          <cell r="J128">
            <v>224.88</v>
          </cell>
          <cell r="K128">
            <v>210.77</v>
          </cell>
          <cell r="L128">
            <v>209.58</v>
          </cell>
          <cell r="M128">
            <v>191.5</v>
          </cell>
          <cell r="N128">
            <v>177.72</v>
          </cell>
          <cell r="O128">
            <v>169.83</v>
          </cell>
          <cell r="P128">
            <v>172.76</v>
          </cell>
          <cell r="Q128">
            <v>174.87</v>
          </cell>
          <cell r="R128">
            <v>161.99</v>
          </cell>
          <cell r="S128">
            <v>158.31</v>
          </cell>
          <cell r="T128">
            <v>161.27000000000001</v>
          </cell>
          <cell r="U128">
            <v>151.53</v>
          </cell>
          <cell r="V128">
            <v>156.74</v>
          </cell>
          <cell r="W128">
            <v>149.78</v>
          </cell>
          <cell r="X128">
            <v>136.54</v>
          </cell>
          <cell r="Y128">
            <v>129</v>
          </cell>
          <cell r="Z128">
            <v>132.47</v>
          </cell>
          <cell r="AA128">
            <v>129.12</v>
          </cell>
          <cell r="AB128">
            <v>117.62</v>
          </cell>
          <cell r="AC128">
            <v>112.59</v>
          </cell>
          <cell r="AD128">
            <v>104.51</v>
          </cell>
          <cell r="AE128">
            <v>96.38</v>
          </cell>
          <cell r="AF128">
            <v>88.51</v>
          </cell>
          <cell r="AG128">
            <v>81.3</v>
          </cell>
          <cell r="AH128">
            <v>74.25</v>
          </cell>
          <cell r="AI128">
            <v>66.650000000000006</v>
          </cell>
          <cell r="AJ128">
            <v>60.08</v>
          </cell>
          <cell r="AK128">
            <v>54.1</v>
          </cell>
          <cell r="AL128">
            <v>48.4</v>
          </cell>
          <cell r="AM128">
            <v>43.16</v>
          </cell>
          <cell r="AN128">
            <v>38.19</v>
          </cell>
          <cell r="AO128">
            <v>33.33</v>
          </cell>
          <cell r="AP128">
            <v>28.67</v>
          </cell>
          <cell r="AQ128">
            <v>24.4</v>
          </cell>
          <cell r="AR128">
            <v>20.420000000000002</v>
          </cell>
          <cell r="AS128">
            <v>16.670000000000002</v>
          </cell>
          <cell r="AT128">
            <v>13.88</v>
          </cell>
          <cell r="AU128">
            <v>11.51</v>
          </cell>
          <cell r="AV128">
            <v>9.4700000000000006</v>
          </cell>
          <cell r="AW128">
            <v>7.61</v>
          </cell>
          <cell r="AX128">
            <v>6.06</v>
          </cell>
          <cell r="AY128">
            <v>4.68</v>
          </cell>
          <cell r="AZ128">
            <v>3.52</v>
          </cell>
          <cell r="BA128">
            <v>2.52</v>
          </cell>
          <cell r="BB128">
            <v>1.7</v>
          </cell>
          <cell r="BC128">
            <v>1.04</v>
          </cell>
        </row>
        <row r="129">
          <cell r="A129" t="str">
            <v>GDPGRW[ALLC]</v>
          </cell>
          <cell r="B129" t="str">
            <v>%</v>
          </cell>
          <cell r="C129" t="str">
            <v>EnerBase</v>
          </cell>
          <cell r="D129" t="str">
            <v>GDPGRW[ALLC]_%S3</v>
          </cell>
          <cell r="E129">
            <v>5.25</v>
          </cell>
          <cell r="F129">
            <v>3.93</v>
          </cell>
          <cell r="G129">
            <v>2.73</v>
          </cell>
          <cell r="H129">
            <v>2.98</v>
          </cell>
          <cell r="I129">
            <v>3.12</v>
          </cell>
          <cell r="J129">
            <v>3.65</v>
          </cell>
          <cell r="K129">
            <v>4.0999999999999996</v>
          </cell>
          <cell r="L129">
            <v>3.6</v>
          </cell>
          <cell r="M129">
            <v>0.89</v>
          </cell>
          <cell r="N129">
            <v>-3.76</v>
          </cell>
          <cell r="O129">
            <v>0.16</v>
          </cell>
          <cell r="P129">
            <v>-0.81</v>
          </cell>
          <cell r="Q129">
            <v>-2.96</v>
          </cell>
          <cell r="R129">
            <v>-1.4</v>
          </cell>
          <cell r="S129">
            <v>1.4</v>
          </cell>
          <cell r="T129">
            <v>3.84</v>
          </cell>
          <cell r="U129">
            <v>3.04</v>
          </cell>
          <cell r="V129">
            <v>2.98</v>
          </cell>
          <cell r="W129">
            <v>2.2799999999999998</v>
          </cell>
          <cell r="X129">
            <v>1.98</v>
          </cell>
          <cell r="Y129">
            <v>-11.33</v>
          </cell>
          <cell r="Z129">
            <v>5.52</v>
          </cell>
          <cell r="AA129">
            <v>5.45</v>
          </cell>
          <cell r="AB129">
            <v>2.5</v>
          </cell>
          <cell r="AC129">
            <v>1.9</v>
          </cell>
          <cell r="AD129">
            <v>2.1</v>
          </cell>
          <cell r="AE129">
            <v>1.8</v>
          </cell>
          <cell r="AF129">
            <v>1.6</v>
          </cell>
          <cell r="AG129">
            <v>1.6</v>
          </cell>
          <cell r="AH129">
            <v>1.6</v>
          </cell>
          <cell r="AI129">
            <v>0.37</v>
          </cell>
          <cell r="AJ129">
            <v>0.11</v>
          </cell>
          <cell r="AK129">
            <v>0.13</v>
          </cell>
          <cell r="AL129">
            <v>0.15</v>
          </cell>
          <cell r="AM129">
            <v>0.16</v>
          </cell>
          <cell r="AN129">
            <v>0.19</v>
          </cell>
          <cell r="AO129">
            <v>-0.16</v>
          </cell>
          <cell r="AP129">
            <v>-0.13</v>
          </cell>
          <cell r="AQ129">
            <v>-0.11</v>
          </cell>
          <cell r="AR129">
            <v>-0.1</v>
          </cell>
          <cell r="AS129">
            <v>-0.15</v>
          </cell>
          <cell r="AT129">
            <v>-0.18</v>
          </cell>
          <cell r="AU129">
            <v>-0.19</v>
          </cell>
          <cell r="AV129">
            <v>-0.19</v>
          </cell>
          <cell r="AW129">
            <v>-0.17</v>
          </cell>
          <cell r="AX129">
            <v>-0.15</v>
          </cell>
          <cell r="AY129">
            <v>0.04</v>
          </cell>
          <cell r="AZ129">
            <v>0.06</v>
          </cell>
          <cell r="BA129">
            <v>0.08</v>
          </cell>
          <cell r="BB129">
            <v>0.1</v>
          </cell>
          <cell r="BC129">
            <v>0.11</v>
          </cell>
        </row>
        <row r="130">
          <cell r="A130" t="str">
            <v>GDPGRW[ALLC]</v>
          </cell>
          <cell r="B130" t="str">
            <v>%</v>
          </cell>
          <cell r="C130" t="str">
            <v>EnerBlue</v>
          </cell>
          <cell r="D130" t="str">
            <v>GDPGRW[ALLC]_%S1</v>
          </cell>
          <cell r="E130">
            <v>5.25</v>
          </cell>
          <cell r="F130">
            <v>3.93</v>
          </cell>
          <cell r="G130">
            <v>2.73</v>
          </cell>
          <cell r="H130">
            <v>2.98</v>
          </cell>
          <cell r="I130">
            <v>3.12</v>
          </cell>
          <cell r="J130">
            <v>3.65</v>
          </cell>
          <cell r="K130">
            <v>4.0999999999999996</v>
          </cell>
          <cell r="L130">
            <v>3.6</v>
          </cell>
          <cell r="M130">
            <v>0.89</v>
          </cell>
          <cell r="N130">
            <v>-3.76</v>
          </cell>
          <cell r="O130">
            <v>0.16</v>
          </cell>
          <cell r="P130">
            <v>-0.81</v>
          </cell>
          <cell r="Q130">
            <v>-2.96</v>
          </cell>
          <cell r="R130">
            <v>-1.4</v>
          </cell>
          <cell r="S130">
            <v>1.4</v>
          </cell>
          <cell r="T130">
            <v>3.84</v>
          </cell>
          <cell r="U130">
            <v>3.04</v>
          </cell>
          <cell r="V130">
            <v>2.98</v>
          </cell>
          <cell r="W130">
            <v>2.2799999999999998</v>
          </cell>
          <cell r="X130">
            <v>1.98</v>
          </cell>
          <cell r="Y130">
            <v>-11.33</v>
          </cell>
          <cell r="Z130">
            <v>5.52</v>
          </cell>
          <cell r="AA130">
            <v>5.45</v>
          </cell>
          <cell r="AB130">
            <v>2.5</v>
          </cell>
          <cell r="AC130">
            <v>1.9</v>
          </cell>
          <cell r="AD130">
            <v>2.1</v>
          </cell>
          <cell r="AE130">
            <v>1.8</v>
          </cell>
          <cell r="AF130">
            <v>1.6</v>
          </cell>
          <cell r="AG130">
            <v>1.6</v>
          </cell>
          <cell r="AH130">
            <v>1.6</v>
          </cell>
          <cell r="AI130">
            <v>0.37</v>
          </cell>
          <cell r="AJ130">
            <v>0.11</v>
          </cell>
          <cell r="AK130">
            <v>0.13</v>
          </cell>
          <cell r="AL130">
            <v>0.15</v>
          </cell>
          <cell r="AM130">
            <v>0.16</v>
          </cell>
          <cell r="AN130">
            <v>0.19</v>
          </cell>
          <cell r="AO130">
            <v>-0.16</v>
          </cell>
          <cell r="AP130">
            <v>-0.13</v>
          </cell>
          <cell r="AQ130">
            <v>-0.11</v>
          </cell>
          <cell r="AR130">
            <v>-0.1</v>
          </cell>
          <cell r="AS130">
            <v>-0.15</v>
          </cell>
          <cell r="AT130">
            <v>-0.18</v>
          </cell>
          <cell r="AU130">
            <v>-0.19</v>
          </cell>
          <cell r="AV130">
            <v>-0.19</v>
          </cell>
          <cell r="AW130">
            <v>-0.17</v>
          </cell>
          <cell r="AX130">
            <v>-0.15</v>
          </cell>
          <cell r="AY130">
            <v>0.04</v>
          </cell>
          <cell r="AZ130">
            <v>0.06</v>
          </cell>
          <cell r="BA130">
            <v>0.08</v>
          </cell>
          <cell r="BB130">
            <v>0.1</v>
          </cell>
          <cell r="BC130">
            <v>0.11</v>
          </cell>
        </row>
        <row r="131">
          <cell r="A131" t="str">
            <v>GDPGRW[ALLC]</v>
          </cell>
          <cell r="B131" t="str">
            <v>%</v>
          </cell>
          <cell r="C131" t="str">
            <v>EnerGreen</v>
          </cell>
          <cell r="D131" t="str">
            <v>GDPGRW[ALLC]_%S2</v>
          </cell>
          <cell r="E131">
            <v>5.25</v>
          </cell>
          <cell r="F131">
            <v>3.93</v>
          </cell>
          <cell r="G131">
            <v>2.73</v>
          </cell>
          <cell r="H131">
            <v>2.98</v>
          </cell>
          <cell r="I131">
            <v>3.12</v>
          </cell>
          <cell r="J131">
            <v>3.65</v>
          </cell>
          <cell r="K131">
            <v>4.0999999999999996</v>
          </cell>
          <cell r="L131">
            <v>3.6</v>
          </cell>
          <cell r="M131">
            <v>0.89</v>
          </cell>
          <cell r="N131">
            <v>-3.76</v>
          </cell>
          <cell r="O131">
            <v>0.16</v>
          </cell>
          <cell r="P131">
            <v>-0.81</v>
          </cell>
          <cell r="Q131">
            <v>-2.96</v>
          </cell>
          <cell r="R131">
            <v>-1.4</v>
          </cell>
          <cell r="S131">
            <v>1.4</v>
          </cell>
          <cell r="T131">
            <v>3.84</v>
          </cell>
          <cell r="U131">
            <v>3.04</v>
          </cell>
          <cell r="V131">
            <v>2.98</v>
          </cell>
          <cell r="W131">
            <v>2.2799999999999998</v>
          </cell>
          <cell r="X131">
            <v>1.98</v>
          </cell>
          <cell r="Y131">
            <v>-11.33</v>
          </cell>
          <cell r="Z131">
            <v>5.52</v>
          </cell>
          <cell r="AA131">
            <v>5.45</v>
          </cell>
          <cell r="AB131">
            <v>2.5</v>
          </cell>
          <cell r="AC131">
            <v>1.9</v>
          </cell>
          <cell r="AD131">
            <v>2.1</v>
          </cell>
          <cell r="AE131">
            <v>1.8</v>
          </cell>
          <cell r="AF131">
            <v>1.6</v>
          </cell>
          <cell r="AG131">
            <v>1.6</v>
          </cell>
          <cell r="AH131">
            <v>1.6</v>
          </cell>
          <cell r="AI131">
            <v>0.37</v>
          </cell>
          <cell r="AJ131">
            <v>0.11</v>
          </cell>
          <cell r="AK131">
            <v>0.13</v>
          </cell>
          <cell r="AL131">
            <v>0.15</v>
          </cell>
          <cell r="AM131">
            <v>0.16</v>
          </cell>
          <cell r="AN131">
            <v>0.19</v>
          </cell>
          <cell r="AO131">
            <v>-0.16</v>
          </cell>
          <cell r="AP131">
            <v>-0.13</v>
          </cell>
          <cell r="AQ131">
            <v>-0.11</v>
          </cell>
          <cell r="AR131">
            <v>-0.1</v>
          </cell>
          <cell r="AS131">
            <v>-0.15</v>
          </cell>
          <cell r="AT131">
            <v>-0.18</v>
          </cell>
          <cell r="AU131">
            <v>-0.19</v>
          </cell>
          <cell r="AV131">
            <v>-0.19</v>
          </cell>
          <cell r="AW131">
            <v>-0.17</v>
          </cell>
          <cell r="AX131">
            <v>-0.15</v>
          </cell>
          <cell r="AY131">
            <v>0.04</v>
          </cell>
          <cell r="AZ131">
            <v>0.06</v>
          </cell>
          <cell r="BA131">
            <v>0.08</v>
          </cell>
          <cell r="BB131">
            <v>0.1</v>
          </cell>
          <cell r="BC131">
            <v>0.11</v>
          </cell>
        </row>
        <row r="132">
          <cell r="A132" t="str">
            <v>POP[ALLC]</v>
          </cell>
          <cell r="B132" t="str">
            <v>k</v>
          </cell>
          <cell r="C132" t="str">
            <v>EnerBase</v>
          </cell>
          <cell r="D132" t="str">
            <v>POP[ALLC]_kS3</v>
          </cell>
          <cell r="E132">
            <v>40567.9</v>
          </cell>
          <cell r="F132">
            <v>40850.400000000001</v>
          </cell>
          <cell r="G132">
            <v>41431.599999999999</v>
          </cell>
          <cell r="H132">
            <v>42187.6</v>
          </cell>
          <cell r="I132">
            <v>42921.9</v>
          </cell>
          <cell r="J132">
            <v>43653.2</v>
          </cell>
          <cell r="K132">
            <v>44397.3</v>
          </cell>
          <cell r="L132">
            <v>45226.8</v>
          </cell>
          <cell r="M132">
            <v>45954.1</v>
          </cell>
          <cell r="N132">
            <v>46362.9</v>
          </cell>
          <cell r="O132">
            <v>46576.9</v>
          </cell>
          <cell r="P132">
            <v>46742.7</v>
          </cell>
          <cell r="Q132">
            <v>46773.1</v>
          </cell>
          <cell r="R132">
            <v>46620</v>
          </cell>
          <cell r="S132">
            <v>46480.9</v>
          </cell>
          <cell r="T132">
            <v>46444.800000000003</v>
          </cell>
          <cell r="U132">
            <v>46484.1</v>
          </cell>
          <cell r="V132">
            <v>46593.2</v>
          </cell>
          <cell r="W132">
            <v>46797.8</v>
          </cell>
          <cell r="X132">
            <v>47134.8</v>
          </cell>
          <cell r="Y132">
            <v>47365.7</v>
          </cell>
          <cell r="Z132">
            <v>47415.8</v>
          </cell>
          <cell r="AA132">
            <v>47487.3</v>
          </cell>
          <cell r="AB132">
            <v>47448.4</v>
          </cell>
          <cell r="AC132">
            <v>47402.2</v>
          </cell>
          <cell r="AD132">
            <v>47348.9</v>
          </cell>
          <cell r="AE132">
            <v>47289.7</v>
          </cell>
          <cell r="AF132">
            <v>47225.3</v>
          </cell>
          <cell r="AG132">
            <v>47155.9</v>
          </cell>
          <cell r="AH132">
            <v>47083</v>
          </cell>
          <cell r="AI132">
            <v>47006</v>
          </cell>
          <cell r="AJ132">
            <v>46925.1</v>
          </cell>
          <cell r="AK132">
            <v>46841.1</v>
          </cell>
          <cell r="AL132">
            <v>46752.7</v>
          </cell>
          <cell r="AM132">
            <v>46658.9</v>
          </cell>
          <cell r="AN132">
            <v>46559.7</v>
          </cell>
          <cell r="AO132">
            <v>46455.3</v>
          </cell>
          <cell r="AP132">
            <v>46345.3</v>
          </cell>
          <cell r="AQ132">
            <v>46230</v>
          </cell>
          <cell r="AR132">
            <v>46108.1</v>
          </cell>
          <cell r="AS132">
            <v>45978.8</v>
          </cell>
          <cell r="AT132">
            <v>45841.4</v>
          </cell>
          <cell r="AU132">
            <v>45694.9</v>
          </cell>
          <cell r="AV132">
            <v>45539.4</v>
          </cell>
          <cell r="AW132">
            <v>45375.3</v>
          </cell>
          <cell r="AX132">
            <v>45201.8</v>
          </cell>
          <cell r="AY132">
            <v>45017.4</v>
          </cell>
          <cell r="AZ132">
            <v>44820.7</v>
          </cell>
          <cell r="BA132">
            <v>44611.199999999997</v>
          </cell>
          <cell r="BB132">
            <v>44388.6</v>
          </cell>
          <cell r="BC132">
            <v>44153.3</v>
          </cell>
        </row>
        <row r="133">
          <cell r="A133" t="str">
            <v>POP[ALLC]</v>
          </cell>
          <cell r="B133" t="str">
            <v>k</v>
          </cell>
          <cell r="C133" t="str">
            <v>EnerBlue</v>
          </cell>
          <cell r="D133" t="str">
            <v>POP[ALLC]_kS1</v>
          </cell>
          <cell r="E133">
            <v>40567.9</v>
          </cell>
          <cell r="F133">
            <v>40850.400000000001</v>
          </cell>
          <cell r="G133">
            <v>41431.599999999999</v>
          </cell>
          <cell r="H133">
            <v>42187.6</v>
          </cell>
          <cell r="I133">
            <v>42921.9</v>
          </cell>
          <cell r="J133">
            <v>43653.2</v>
          </cell>
          <cell r="K133">
            <v>44397.3</v>
          </cell>
          <cell r="L133">
            <v>45226.8</v>
          </cell>
          <cell r="M133">
            <v>45954.1</v>
          </cell>
          <cell r="N133">
            <v>46362.9</v>
          </cell>
          <cell r="O133">
            <v>46576.9</v>
          </cell>
          <cell r="P133">
            <v>46742.7</v>
          </cell>
          <cell r="Q133">
            <v>46773.1</v>
          </cell>
          <cell r="R133">
            <v>46620</v>
          </cell>
          <cell r="S133">
            <v>46480.9</v>
          </cell>
          <cell r="T133">
            <v>46444.800000000003</v>
          </cell>
          <cell r="U133">
            <v>46484.1</v>
          </cell>
          <cell r="V133">
            <v>46593.2</v>
          </cell>
          <cell r="W133">
            <v>46797.8</v>
          </cell>
          <cell r="X133">
            <v>47134.8</v>
          </cell>
          <cell r="Y133">
            <v>47365.7</v>
          </cell>
          <cell r="Z133">
            <v>47415.8</v>
          </cell>
          <cell r="AA133">
            <v>47487.3</v>
          </cell>
          <cell r="AB133">
            <v>47448.4</v>
          </cell>
          <cell r="AC133">
            <v>47402.2</v>
          </cell>
          <cell r="AD133">
            <v>47348.9</v>
          </cell>
          <cell r="AE133">
            <v>47289.7</v>
          </cell>
          <cell r="AF133">
            <v>47225.3</v>
          </cell>
          <cell r="AG133">
            <v>47155.9</v>
          </cell>
          <cell r="AH133">
            <v>47083</v>
          </cell>
          <cell r="AI133">
            <v>47006</v>
          </cell>
          <cell r="AJ133">
            <v>46925.1</v>
          </cell>
          <cell r="AK133">
            <v>46841.1</v>
          </cell>
          <cell r="AL133">
            <v>46752.7</v>
          </cell>
          <cell r="AM133">
            <v>46658.9</v>
          </cell>
          <cell r="AN133">
            <v>46559.7</v>
          </cell>
          <cell r="AO133">
            <v>46455.3</v>
          </cell>
          <cell r="AP133">
            <v>46345.3</v>
          </cell>
          <cell r="AQ133">
            <v>46230</v>
          </cell>
          <cell r="AR133">
            <v>46108.1</v>
          </cell>
          <cell r="AS133">
            <v>45978.8</v>
          </cell>
          <cell r="AT133">
            <v>45841.4</v>
          </cell>
          <cell r="AU133">
            <v>45694.9</v>
          </cell>
          <cell r="AV133">
            <v>45539.4</v>
          </cell>
          <cell r="AW133">
            <v>45375.3</v>
          </cell>
          <cell r="AX133">
            <v>45201.8</v>
          </cell>
          <cell r="AY133">
            <v>45017.4</v>
          </cell>
          <cell r="AZ133">
            <v>44820.7</v>
          </cell>
          <cell r="BA133">
            <v>44611.199999999997</v>
          </cell>
          <cell r="BB133">
            <v>44388.6</v>
          </cell>
          <cell r="BC133">
            <v>44153.3</v>
          </cell>
        </row>
        <row r="134">
          <cell r="A134" t="str">
            <v>POP[ALLC]</v>
          </cell>
          <cell r="B134" t="str">
            <v>k</v>
          </cell>
          <cell r="C134" t="str">
            <v>EnerGreen</v>
          </cell>
          <cell r="D134" t="str">
            <v>POP[ALLC]_kS2</v>
          </cell>
          <cell r="E134">
            <v>40567.9</v>
          </cell>
          <cell r="F134">
            <v>40850.400000000001</v>
          </cell>
          <cell r="G134">
            <v>41431.599999999999</v>
          </cell>
          <cell r="H134">
            <v>42187.6</v>
          </cell>
          <cell r="I134">
            <v>42921.9</v>
          </cell>
          <cell r="J134">
            <v>43653.2</v>
          </cell>
          <cell r="K134">
            <v>44397.3</v>
          </cell>
          <cell r="L134">
            <v>45226.8</v>
          </cell>
          <cell r="M134">
            <v>45954.1</v>
          </cell>
          <cell r="N134">
            <v>46362.9</v>
          </cell>
          <cell r="O134">
            <v>46576.9</v>
          </cell>
          <cell r="P134">
            <v>46742.7</v>
          </cell>
          <cell r="Q134">
            <v>46773.1</v>
          </cell>
          <cell r="R134">
            <v>46620</v>
          </cell>
          <cell r="S134">
            <v>46480.9</v>
          </cell>
          <cell r="T134">
            <v>46444.800000000003</v>
          </cell>
          <cell r="U134">
            <v>46484.1</v>
          </cell>
          <cell r="V134">
            <v>46593.2</v>
          </cell>
          <cell r="W134">
            <v>46797.8</v>
          </cell>
          <cell r="X134">
            <v>47134.8</v>
          </cell>
          <cell r="Y134">
            <v>47365.7</v>
          </cell>
          <cell r="Z134">
            <v>47415.8</v>
          </cell>
          <cell r="AA134">
            <v>47487.3</v>
          </cell>
          <cell r="AB134">
            <v>47448.4</v>
          </cell>
          <cell r="AC134">
            <v>47402.2</v>
          </cell>
          <cell r="AD134">
            <v>47348.9</v>
          </cell>
          <cell r="AE134">
            <v>47289.7</v>
          </cell>
          <cell r="AF134">
            <v>47225.3</v>
          </cell>
          <cell r="AG134">
            <v>47155.9</v>
          </cell>
          <cell r="AH134">
            <v>47083</v>
          </cell>
          <cell r="AI134">
            <v>47006</v>
          </cell>
          <cell r="AJ134">
            <v>46925.1</v>
          </cell>
          <cell r="AK134">
            <v>46841.1</v>
          </cell>
          <cell r="AL134">
            <v>46752.7</v>
          </cell>
          <cell r="AM134">
            <v>46658.9</v>
          </cell>
          <cell r="AN134">
            <v>46559.7</v>
          </cell>
          <cell r="AO134">
            <v>46455.3</v>
          </cell>
          <cell r="AP134">
            <v>46345.3</v>
          </cell>
          <cell r="AQ134">
            <v>46230</v>
          </cell>
          <cell r="AR134">
            <v>46108.1</v>
          </cell>
          <cell r="AS134">
            <v>45978.8</v>
          </cell>
          <cell r="AT134">
            <v>45841.4</v>
          </cell>
          <cell r="AU134">
            <v>45694.9</v>
          </cell>
          <cell r="AV134">
            <v>45539.4</v>
          </cell>
          <cell r="AW134">
            <v>45375.3</v>
          </cell>
          <cell r="AX134">
            <v>45201.8</v>
          </cell>
          <cell r="AY134">
            <v>45017.4</v>
          </cell>
          <cell r="AZ134">
            <v>44820.7</v>
          </cell>
          <cell r="BA134">
            <v>44611.199999999997</v>
          </cell>
          <cell r="BB134">
            <v>44388.6</v>
          </cell>
          <cell r="BC134">
            <v>44153.3</v>
          </cell>
        </row>
        <row r="135">
          <cell r="A135" t="str">
            <v>GDPPOP[ALLC]</v>
          </cell>
          <cell r="B135" t="str">
            <v>US$15ppp/cap</v>
          </cell>
          <cell r="C135" t="str">
            <v>EnerBase</v>
          </cell>
          <cell r="D135" t="str">
            <v>GDPPOP[ALLC]_kUS$15ppa/habS3</v>
          </cell>
          <cell r="E135">
            <v>32.46</v>
          </cell>
          <cell r="F135">
            <v>33.5</v>
          </cell>
          <cell r="G135">
            <v>33.93</v>
          </cell>
          <cell r="H135">
            <v>34.32</v>
          </cell>
          <cell r="I135">
            <v>34.78</v>
          </cell>
          <cell r="J135">
            <v>35.450000000000003</v>
          </cell>
          <cell r="K135">
            <v>36.29</v>
          </cell>
          <cell r="L135">
            <v>36.9</v>
          </cell>
          <cell r="M135">
            <v>36.64</v>
          </cell>
          <cell r="N135">
            <v>34.950000000000003</v>
          </cell>
          <cell r="O135">
            <v>34.85</v>
          </cell>
          <cell r="P135">
            <v>34.44</v>
          </cell>
          <cell r="Q135">
            <v>33.4</v>
          </cell>
          <cell r="R135">
            <v>33.04</v>
          </cell>
          <cell r="S135">
            <v>33.6</v>
          </cell>
          <cell r="T135">
            <v>34.92</v>
          </cell>
          <cell r="U135">
            <v>35.950000000000003</v>
          </cell>
          <cell r="V135">
            <v>36.93</v>
          </cell>
          <cell r="W135">
            <v>37.61</v>
          </cell>
          <cell r="X135">
            <v>38.08</v>
          </cell>
          <cell r="Y135">
            <v>33.61</v>
          </cell>
          <cell r="Z135">
            <v>35.42</v>
          </cell>
          <cell r="AA135">
            <v>37.299999999999997</v>
          </cell>
          <cell r="AB135">
            <v>38.26</v>
          </cell>
          <cell r="AC135">
            <v>39.03</v>
          </cell>
          <cell r="AD135">
            <v>39.89</v>
          </cell>
          <cell r="AE135">
            <v>40.659999999999997</v>
          </cell>
          <cell r="AF135">
            <v>41.37</v>
          </cell>
          <cell r="AG135">
            <v>42.09</v>
          </cell>
          <cell r="AH135">
            <v>42.83</v>
          </cell>
          <cell r="AI135">
            <v>43.06</v>
          </cell>
          <cell r="AJ135">
            <v>43.18</v>
          </cell>
          <cell r="AK135">
            <v>43.31</v>
          </cell>
          <cell r="AL135">
            <v>43.46</v>
          </cell>
          <cell r="AM135">
            <v>43.61</v>
          </cell>
          <cell r="AN135">
            <v>43.79</v>
          </cell>
          <cell r="AO135">
            <v>43.82</v>
          </cell>
          <cell r="AP135">
            <v>43.86</v>
          </cell>
          <cell r="AQ135">
            <v>43.92</v>
          </cell>
          <cell r="AR135">
            <v>43.99</v>
          </cell>
          <cell r="AS135">
            <v>44.05</v>
          </cell>
          <cell r="AT135">
            <v>44.11</v>
          </cell>
          <cell r="AU135">
            <v>44.17</v>
          </cell>
          <cell r="AV135">
            <v>44.23</v>
          </cell>
          <cell r="AW135">
            <v>44.32</v>
          </cell>
          <cell r="AX135">
            <v>44.42</v>
          </cell>
          <cell r="AY135">
            <v>44.62</v>
          </cell>
          <cell r="AZ135">
            <v>44.84</v>
          </cell>
          <cell r="BA135">
            <v>45.09</v>
          </cell>
          <cell r="BB135">
            <v>45.36</v>
          </cell>
          <cell r="BC135">
            <v>45.65</v>
          </cell>
        </row>
        <row r="136">
          <cell r="A136" t="str">
            <v>GDPPOP[ALLC]</v>
          </cell>
          <cell r="B136" t="str">
            <v>US$15ppp/cap</v>
          </cell>
          <cell r="C136" t="str">
            <v>EnerBlue</v>
          </cell>
          <cell r="D136" t="str">
            <v>GDPPOP[ALLC]_kUS$15ppa/habS1</v>
          </cell>
          <cell r="E136">
            <v>32.46</v>
          </cell>
          <cell r="F136">
            <v>33.5</v>
          </cell>
          <cell r="G136">
            <v>33.93</v>
          </cell>
          <cell r="H136">
            <v>34.32</v>
          </cell>
          <cell r="I136">
            <v>34.78</v>
          </cell>
          <cell r="J136">
            <v>35.450000000000003</v>
          </cell>
          <cell r="K136">
            <v>36.29</v>
          </cell>
          <cell r="L136">
            <v>36.9</v>
          </cell>
          <cell r="M136">
            <v>36.64</v>
          </cell>
          <cell r="N136">
            <v>34.950000000000003</v>
          </cell>
          <cell r="O136">
            <v>34.85</v>
          </cell>
          <cell r="P136">
            <v>34.44</v>
          </cell>
          <cell r="Q136">
            <v>33.4</v>
          </cell>
          <cell r="R136">
            <v>33.04</v>
          </cell>
          <cell r="S136">
            <v>33.6</v>
          </cell>
          <cell r="T136">
            <v>34.92</v>
          </cell>
          <cell r="U136">
            <v>35.950000000000003</v>
          </cell>
          <cell r="V136">
            <v>36.93</v>
          </cell>
          <cell r="W136">
            <v>37.61</v>
          </cell>
          <cell r="X136">
            <v>38.08</v>
          </cell>
          <cell r="Y136">
            <v>33.61</v>
          </cell>
          <cell r="Z136">
            <v>35.42</v>
          </cell>
          <cell r="AA136">
            <v>37.299999999999997</v>
          </cell>
          <cell r="AB136">
            <v>38.26</v>
          </cell>
          <cell r="AC136">
            <v>39.03</v>
          </cell>
          <cell r="AD136">
            <v>39.89</v>
          </cell>
          <cell r="AE136">
            <v>40.659999999999997</v>
          </cell>
          <cell r="AF136">
            <v>41.37</v>
          </cell>
          <cell r="AG136">
            <v>42.09</v>
          </cell>
          <cell r="AH136">
            <v>42.83</v>
          </cell>
          <cell r="AI136">
            <v>43.06</v>
          </cell>
          <cell r="AJ136">
            <v>43.18</v>
          </cell>
          <cell r="AK136">
            <v>43.31</v>
          </cell>
          <cell r="AL136">
            <v>43.46</v>
          </cell>
          <cell r="AM136">
            <v>43.61</v>
          </cell>
          <cell r="AN136">
            <v>43.79</v>
          </cell>
          <cell r="AO136">
            <v>43.82</v>
          </cell>
          <cell r="AP136">
            <v>43.86</v>
          </cell>
          <cell r="AQ136">
            <v>43.92</v>
          </cell>
          <cell r="AR136">
            <v>43.99</v>
          </cell>
          <cell r="AS136">
            <v>44.05</v>
          </cell>
          <cell r="AT136">
            <v>44.11</v>
          </cell>
          <cell r="AU136">
            <v>44.17</v>
          </cell>
          <cell r="AV136">
            <v>44.23</v>
          </cell>
          <cell r="AW136">
            <v>44.32</v>
          </cell>
          <cell r="AX136">
            <v>44.42</v>
          </cell>
          <cell r="AY136">
            <v>44.62</v>
          </cell>
          <cell r="AZ136">
            <v>44.84</v>
          </cell>
          <cell r="BA136">
            <v>45.09</v>
          </cell>
          <cell r="BB136">
            <v>45.36</v>
          </cell>
          <cell r="BC136">
            <v>45.65</v>
          </cell>
        </row>
        <row r="137">
          <cell r="A137" t="str">
            <v>GDPPOP[ALLC]</v>
          </cell>
          <cell r="B137" t="str">
            <v>US$15ppp/cap</v>
          </cell>
          <cell r="C137" t="str">
            <v>EnerGreen</v>
          </cell>
          <cell r="D137" t="str">
            <v>GDPPOP[ALLC]_kUS$15ppa/habS2</v>
          </cell>
          <cell r="E137">
            <v>32.46</v>
          </cell>
          <cell r="F137">
            <v>33.5</v>
          </cell>
          <cell r="G137">
            <v>33.93</v>
          </cell>
          <cell r="H137">
            <v>34.32</v>
          </cell>
          <cell r="I137">
            <v>34.78</v>
          </cell>
          <cell r="J137">
            <v>35.450000000000003</v>
          </cell>
          <cell r="K137">
            <v>36.29</v>
          </cell>
          <cell r="L137">
            <v>36.9</v>
          </cell>
          <cell r="M137">
            <v>36.64</v>
          </cell>
          <cell r="N137">
            <v>34.950000000000003</v>
          </cell>
          <cell r="O137">
            <v>34.85</v>
          </cell>
          <cell r="P137">
            <v>34.44</v>
          </cell>
          <cell r="Q137">
            <v>33.4</v>
          </cell>
          <cell r="R137">
            <v>33.04</v>
          </cell>
          <cell r="S137">
            <v>33.6</v>
          </cell>
          <cell r="T137">
            <v>34.92</v>
          </cell>
          <cell r="U137">
            <v>35.950000000000003</v>
          </cell>
          <cell r="V137">
            <v>36.93</v>
          </cell>
          <cell r="W137">
            <v>37.61</v>
          </cell>
          <cell r="X137">
            <v>38.08</v>
          </cell>
          <cell r="Y137">
            <v>33.61</v>
          </cell>
          <cell r="Z137">
            <v>35.42</v>
          </cell>
          <cell r="AA137">
            <v>37.299999999999997</v>
          </cell>
          <cell r="AB137">
            <v>38.26</v>
          </cell>
          <cell r="AC137">
            <v>39.03</v>
          </cell>
          <cell r="AD137">
            <v>39.89</v>
          </cell>
          <cell r="AE137">
            <v>40.659999999999997</v>
          </cell>
          <cell r="AF137">
            <v>41.37</v>
          </cell>
          <cell r="AG137">
            <v>42.09</v>
          </cell>
          <cell r="AH137">
            <v>42.83</v>
          </cell>
          <cell r="AI137">
            <v>43.06</v>
          </cell>
          <cell r="AJ137">
            <v>43.18</v>
          </cell>
          <cell r="AK137">
            <v>43.31</v>
          </cell>
          <cell r="AL137">
            <v>43.46</v>
          </cell>
          <cell r="AM137">
            <v>43.61</v>
          </cell>
          <cell r="AN137">
            <v>43.79</v>
          </cell>
          <cell r="AO137">
            <v>43.82</v>
          </cell>
          <cell r="AP137">
            <v>43.86</v>
          </cell>
          <cell r="AQ137">
            <v>43.92</v>
          </cell>
          <cell r="AR137">
            <v>43.99</v>
          </cell>
          <cell r="AS137">
            <v>44.05</v>
          </cell>
          <cell r="AT137">
            <v>44.11</v>
          </cell>
          <cell r="AU137">
            <v>44.17</v>
          </cell>
          <cell r="AV137">
            <v>44.23</v>
          </cell>
          <cell r="AW137">
            <v>44.32</v>
          </cell>
          <cell r="AX137">
            <v>44.42</v>
          </cell>
          <cell r="AY137">
            <v>44.62</v>
          </cell>
          <cell r="AZ137">
            <v>44.84</v>
          </cell>
          <cell r="BA137">
            <v>45.09</v>
          </cell>
          <cell r="BB137">
            <v>45.36</v>
          </cell>
          <cell r="BC137">
            <v>45.65</v>
          </cell>
        </row>
      </sheetData>
      <sheetData sheetId="1" refreshError="1"/>
      <sheetData sheetId="2" refreshError="1"/>
      <sheetData sheetId="3" refreshError="1"/>
      <sheetData sheetId="4">
        <row r="24">
          <cell r="D24">
            <v>2000</v>
          </cell>
          <cell r="E24">
            <v>2005</v>
          </cell>
          <cell r="F24">
            <v>2010</v>
          </cell>
          <cell r="G24">
            <v>2015</v>
          </cell>
          <cell r="H24">
            <v>2020</v>
          </cell>
          <cell r="I24">
            <v>2025</v>
          </cell>
          <cell r="J24">
            <v>2030</v>
          </cell>
          <cell r="K24">
            <v>2035</v>
          </cell>
          <cell r="L24">
            <v>2040</v>
          </cell>
          <cell r="M24">
            <v>2045</v>
          </cell>
          <cell r="N24">
            <v>2050</v>
          </cell>
        </row>
        <row r="25">
          <cell r="C25" t="str">
            <v>EnerBase</v>
          </cell>
          <cell r="D25">
            <v>5.98</v>
          </cell>
          <cell r="E25">
            <v>6.46</v>
          </cell>
          <cell r="F25">
            <v>12.2</v>
          </cell>
          <cell r="G25">
            <v>14.51</v>
          </cell>
          <cell r="H25">
            <v>18.16</v>
          </cell>
          <cell r="I25">
            <v>20.89</v>
          </cell>
          <cell r="J25">
            <v>23.65</v>
          </cell>
          <cell r="K25">
            <v>25.16</v>
          </cell>
          <cell r="L25">
            <v>26.37</v>
          </cell>
          <cell r="M25">
            <v>30.96</v>
          </cell>
          <cell r="N25">
            <v>38.43</v>
          </cell>
        </row>
        <row r="26">
          <cell r="C26" t="str">
            <v>EnerBlue</v>
          </cell>
          <cell r="D26">
            <v>5.98</v>
          </cell>
          <cell r="E26">
            <v>6.46</v>
          </cell>
          <cell r="F26">
            <v>12.2</v>
          </cell>
          <cell r="G26">
            <v>14.51</v>
          </cell>
          <cell r="H26">
            <v>18.16</v>
          </cell>
          <cell r="I26">
            <v>21.82</v>
          </cell>
          <cell r="J26">
            <v>30.07</v>
          </cell>
          <cell r="K26">
            <v>42.77</v>
          </cell>
          <cell r="L26">
            <v>55.63</v>
          </cell>
          <cell r="M26">
            <v>71.290000000000006</v>
          </cell>
          <cell r="N26">
            <v>79.75</v>
          </cell>
        </row>
        <row r="27">
          <cell r="C27" t="str">
            <v>EnerGreen</v>
          </cell>
          <cell r="D27">
            <v>5.98</v>
          </cell>
          <cell r="E27">
            <v>6.46</v>
          </cell>
          <cell r="F27">
            <v>12.2</v>
          </cell>
          <cell r="G27">
            <v>14.51</v>
          </cell>
          <cell r="H27">
            <v>18.16</v>
          </cell>
          <cell r="I27">
            <v>22.58</v>
          </cell>
          <cell r="J27">
            <v>33.5</v>
          </cell>
          <cell r="K27">
            <v>46.45</v>
          </cell>
          <cell r="L27">
            <v>59.16</v>
          </cell>
          <cell r="M27">
            <v>74.72</v>
          </cell>
          <cell r="N27">
            <v>89.86</v>
          </cell>
        </row>
        <row r="48">
          <cell r="D48">
            <v>2000</v>
          </cell>
          <cell r="E48">
            <v>2005</v>
          </cell>
          <cell r="F48">
            <v>2010</v>
          </cell>
          <cell r="G48">
            <v>2015</v>
          </cell>
          <cell r="H48">
            <v>2020</v>
          </cell>
          <cell r="I48">
            <v>2025</v>
          </cell>
          <cell r="J48">
            <v>2030</v>
          </cell>
          <cell r="K48">
            <v>2035</v>
          </cell>
          <cell r="L48">
            <v>2040</v>
          </cell>
          <cell r="M48">
            <v>2045</v>
          </cell>
          <cell r="N48">
            <v>2050</v>
          </cell>
        </row>
        <row r="49">
          <cell r="D49">
            <v>17.96</v>
          </cell>
          <cell r="E49">
            <v>18.22</v>
          </cell>
          <cell r="F49">
            <v>18.535</v>
          </cell>
          <cell r="G49">
            <v>20.053000000000001</v>
          </cell>
          <cell r="H49">
            <v>20.116599999999998</v>
          </cell>
          <cell r="I49">
            <v>21.46931</v>
          </cell>
          <cell r="J49">
            <v>21.780339999999999</v>
          </cell>
          <cell r="K49">
            <v>21.942160000000001</v>
          </cell>
          <cell r="L49">
            <v>22.303900000000002</v>
          </cell>
          <cell r="M49">
            <v>22.63175</v>
          </cell>
          <cell r="N49">
            <v>22.979490000000002</v>
          </cell>
        </row>
        <row r="50">
          <cell r="D50">
            <v>17.96</v>
          </cell>
          <cell r="E50">
            <v>18.22</v>
          </cell>
          <cell r="F50">
            <v>18.535</v>
          </cell>
          <cell r="G50">
            <v>20.053000000000001</v>
          </cell>
          <cell r="H50">
            <v>20.116599999999998</v>
          </cell>
          <cell r="I50">
            <v>21.4786</v>
          </cell>
          <cell r="J50">
            <v>21.97945</v>
          </cell>
          <cell r="K50">
            <v>22.235779999999998</v>
          </cell>
          <cell r="L50">
            <v>22.526330000000002</v>
          </cell>
          <cell r="M50">
            <v>22.96678</v>
          </cell>
          <cell r="N50">
            <v>23.47364</v>
          </cell>
        </row>
        <row r="51">
          <cell r="D51">
            <v>17.96</v>
          </cell>
          <cell r="E51">
            <v>18.22</v>
          </cell>
          <cell r="F51">
            <v>18.535</v>
          </cell>
          <cell r="G51">
            <v>20.053000000000001</v>
          </cell>
          <cell r="H51">
            <v>20.116599999999998</v>
          </cell>
          <cell r="I51">
            <v>21.47841</v>
          </cell>
          <cell r="J51">
            <v>22.00919</v>
          </cell>
          <cell r="K51">
            <v>22.22174</v>
          </cell>
          <cell r="L51">
            <v>22.535700000000002</v>
          </cell>
          <cell r="M51">
            <v>22.96358</v>
          </cell>
          <cell r="N51">
            <v>23.38072</v>
          </cell>
        </row>
        <row r="52">
          <cell r="D52">
            <v>2.206</v>
          </cell>
          <cell r="E52">
            <v>9.9179999999999993</v>
          </cell>
          <cell r="F52">
            <v>20.693000000000001</v>
          </cell>
          <cell r="G52">
            <v>22.943000000000001</v>
          </cell>
          <cell r="H52">
            <v>26.819200000000002</v>
          </cell>
          <cell r="I52">
            <v>29.66948</v>
          </cell>
          <cell r="J52">
            <v>27.208590000000001</v>
          </cell>
          <cell r="K52">
            <v>26.249560000000002</v>
          </cell>
          <cell r="L52">
            <v>24.604669999999999</v>
          </cell>
          <cell r="M52">
            <v>26.212540000000001</v>
          </cell>
          <cell r="N52">
            <v>28.92878</v>
          </cell>
        </row>
        <row r="53">
          <cell r="D53">
            <v>2.206</v>
          </cell>
          <cell r="E53">
            <v>9.9179999999999993</v>
          </cell>
          <cell r="F53">
            <v>20.693000000000001</v>
          </cell>
          <cell r="G53">
            <v>22.943000000000001</v>
          </cell>
          <cell r="H53">
            <v>26.819200000000002</v>
          </cell>
          <cell r="I53">
            <v>29.132009999999998</v>
          </cell>
          <cell r="J53">
            <v>28.863900000000001</v>
          </cell>
          <cell r="K53">
            <v>37.500320000000002</v>
          </cell>
          <cell r="L53">
            <v>57.104579999999999</v>
          </cell>
          <cell r="M53">
            <v>65.202460000000002</v>
          </cell>
          <cell r="N53">
            <v>66.976060000000004</v>
          </cell>
        </row>
        <row r="54">
          <cell r="D54">
            <v>2.206</v>
          </cell>
          <cell r="E54">
            <v>9.9179999999999993</v>
          </cell>
          <cell r="F54">
            <v>20.693000000000001</v>
          </cell>
          <cell r="G54">
            <v>22.943000000000001</v>
          </cell>
          <cell r="H54">
            <v>26.819200000000002</v>
          </cell>
          <cell r="I54">
            <v>29.909700000000001</v>
          </cell>
          <cell r="J54">
            <v>33.282350000000001</v>
          </cell>
          <cell r="K54">
            <v>40.475529999999999</v>
          </cell>
          <cell r="L54">
            <v>57.663040000000002</v>
          </cell>
          <cell r="M54">
            <v>63.033339999999995</v>
          </cell>
          <cell r="N54">
            <v>65.413800000000009</v>
          </cell>
        </row>
        <row r="55">
          <cell r="D55">
            <v>0.01</v>
          </cell>
          <cell r="E55">
            <v>5.1999999999999998E-2</v>
          </cell>
          <cell r="F55">
            <v>4.3609999999999998</v>
          </cell>
          <cell r="G55">
            <v>7.4958</v>
          </cell>
          <cell r="H55">
            <v>13.968110000000001</v>
          </cell>
          <cell r="I55">
            <v>32.494279999999996</v>
          </cell>
          <cell r="J55">
            <v>42.411490000000001</v>
          </cell>
          <cell r="K55">
            <v>48.826500000000003</v>
          </cell>
          <cell r="L55">
            <v>48.528410000000001</v>
          </cell>
          <cell r="M55">
            <v>56.620930000000001</v>
          </cell>
          <cell r="N55">
            <v>71.723960000000005</v>
          </cell>
        </row>
        <row r="56">
          <cell r="D56">
            <v>0.01</v>
          </cell>
          <cell r="E56">
            <v>5.1999999999999998E-2</v>
          </cell>
          <cell r="F56">
            <v>4.3609999999999998</v>
          </cell>
          <cell r="G56">
            <v>7.4958</v>
          </cell>
          <cell r="H56">
            <v>13.968110000000001</v>
          </cell>
          <cell r="I56">
            <v>32.859389999999998</v>
          </cell>
          <cell r="J56">
            <v>52.967829999999999</v>
          </cell>
          <cell r="K56">
            <v>70.715810000000005</v>
          </cell>
          <cell r="L56">
            <v>74.474220000000003</v>
          </cell>
          <cell r="M56">
            <v>75.593800000000002</v>
          </cell>
          <cell r="N56">
            <v>75.165309999999991</v>
          </cell>
        </row>
        <row r="57">
          <cell r="D57">
            <v>0.01</v>
          </cell>
          <cell r="E57">
            <v>5.1999999999999998E-2</v>
          </cell>
          <cell r="F57">
            <v>4.3609999999999998</v>
          </cell>
          <cell r="G57">
            <v>7.4958</v>
          </cell>
          <cell r="H57">
            <v>13.968110000000001</v>
          </cell>
          <cell r="I57">
            <v>33.903260000000003</v>
          </cell>
          <cell r="J57">
            <v>56.71123</v>
          </cell>
          <cell r="K57">
            <v>74.345559999999992</v>
          </cell>
          <cell r="L57">
            <v>77.241910000000004</v>
          </cell>
          <cell r="M57">
            <v>75.498850000000004</v>
          </cell>
          <cell r="N57">
            <v>73.473160000000007</v>
          </cell>
        </row>
        <row r="58">
          <cell r="D58">
            <v>0.27438000000000001</v>
          </cell>
          <cell r="E58">
            <v>0.67934000000000005</v>
          </cell>
          <cell r="F58">
            <v>0.96223999999999998</v>
          </cell>
          <cell r="G58">
            <v>1.18536</v>
          </cell>
          <cell r="H58">
            <v>1.43493</v>
          </cell>
          <cell r="I58">
            <v>1.4083399999999999</v>
          </cell>
          <cell r="J58">
            <v>1.21577</v>
          </cell>
          <cell r="K58">
            <v>1.09904</v>
          </cell>
          <cell r="L58">
            <v>0.93696000000000002</v>
          </cell>
          <cell r="M58">
            <v>0.83343</v>
          </cell>
          <cell r="N58">
            <v>0.73908000000000007</v>
          </cell>
        </row>
        <row r="59">
          <cell r="D59">
            <v>0.27438000000000001</v>
          </cell>
          <cell r="E59">
            <v>0.67934000000000005</v>
          </cell>
          <cell r="F59">
            <v>0.96223999999999998</v>
          </cell>
          <cell r="G59">
            <v>1.18536</v>
          </cell>
          <cell r="H59">
            <v>1.43493</v>
          </cell>
          <cell r="I59">
            <v>1.4396099999999998</v>
          </cell>
          <cell r="J59">
            <v>1.46173</v>
          </cell>
          <cell r="K59">
            <v>1.2843699999999998</v>
          </cell>
          <cell r="L59">
            <v>1.4739200000000001</v>
          </cell>
          <cell r="M59">
            <v>2.29941</v>
          </cell>
          <cell r="N59">
            <v>2.3167199999999997</v>
          </cell>
        </row>
        <row r="60">
          <cell r="D60">
            <v>0.27438000000000001</v>
          </cell>
          <cell r="E60">
            <v>0.67934000000000005</v>
          </cell>
          <cell r="F60">
            <v>0.96223999999999998</v>
          </cell>
          <cell r="G60">
            <v>1.18536</v>
          </cell>
          <cell r="H60">
            <v>1.43493</v>
          </cell>
          <cell r="I60">
            <v>1.5057499999999999</v>
          </cell>
          <cell r="J60">
            <v>1.76061</v>
          </cell>
          <cell r="K60">
            <v>1.57131</v>
          </cell>
          <cell r="L60">
            <v>1.6123699999999999</v>
          </cell>
          <cell r="M60">
            <v>1.6477200000000001</v>
          </cell>
          <cell r="N60">
            <v>1.6034300000000001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2.9999999999999997E-4</v>
          </cell>
          <cell r="H61">
            <v>4.7999999999999996E-3</v>
          </cell>
          <cell r="I61">
            <v>5.7400000000000003E-3</v>
          </cell>
          <cell r="J61">
            <v>7.26E-3</v>
          </cell>
          <cell r="K61">
            <v>1.0619999999999999E-2</v>
          </cell>
          <cell r="L61">
            <v>1.66E-2</v>
          </cell>
          <cell r="M61">
            <v>2.597E-2</v>
          </cell>
          <cell r="N61">
            <v>4.1540000000000001E-2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2.9999999999999997E-4</v>
          </cell>
          <cell r="H62">
            <v>4.7999999999999996E-3</v>
          </cell>
          <cell r="I62">
            <v>6.11E-3</v>
          </cell>
          <cell r="J62">
            <v>8.0700000000000008E-3</v>
          </cell>
          <cell r="K62">
            <v>9.8300000000000002E-3</v>
          </cell>
          <cell r="L62">
            <v>1.201E-2</v>
          </cell>
          <cell r="M62">
            <v>1.461E-2</v>
          </cell>
          <cell r="N62">
            <v>1.8380000000000001E-2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2.9999999999999997E-4</v>
          </cell>
          <cell r="H63">
            <v>4.7999999999999996E-3</v>
          </cell>
          <cell r="I63">
            <v>6.0899999999999999E-3</v>
          </cell>
          <cell r="J63">
            <v>7.8600000000000007E-3</v>
          </cell>
          <cell r="K63">
            <v>9.6099999999999988E-3</v>
          </cell>
          <cell r="L63">
            <v>1.2160000000000001E-2</v>
          </cell>
          <cell r="M63">
            <v>1.576E-2</v>
          </cell>
          <cell r="N63">
            <v>2.1149999999999999E-2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Intro"/>
      <sheetName val="Demand"/>
      <sheetName val="Electricity"/>
      <sheetName val="Renewables"/>
      <sheetName val="Emissions"/>
      <sheetName val="Macro drivers"/>
      <sheetName val="Services"/>
    </sheetNames>
    <sheetDataSet>
      <sheetData sheetId="0">
        <row r="1">
          <cell r="D1" t="str">
            <v>date</v>
          </cell>
        </row>
        <row r="2">
          <cell r="A2" t="str">
            <v>China</v>
          </cell>
          <cell r="D2" t="str">
            <v>06-2025</v>
          </cell>
        </row>
        <row r="5">
          <cell r="B5" t="str">
            <v>Unit</v>
          </cell>
          <cell r="C5" t="str">
            <v>Scenario</v>
          </cell>
          <cell r="D5" t="str">
            <v>Unique Code</v>
          </cell>
          <cell r="E5">
            <v>2000</v>
          </cell>
          <cell r="F5">
            <v>2001</v>
          </cell>
          <cell r="G5">
            <v>2002</v>
          </cell>
          <cell r="H5">
            <v>2003</v>
          </cell>
          <cell r="I5">
            <v>2004</v>
          </cell>
          <cell r="J5">
            <v>2005</v>
          </cell>
          <cell r="K5">
            <v>2006</v>
          </cell>
          <cell r="L5">
            <v>2007</v>
          </cell>
          <cell r="M5">
            <v>2008</v>
          </cell>
          <cell r="N5">
            <v>2009</v>
          </cell>
          <cell r="O5">
            <v>2010</v>
          </cell>
          <cell r="P5">
            <v>2011</v>
          </cell>
          <cell r="Q5">
            <v>2012</v>
          </cell>
          <cell r="R5">
            <v>2013</v>
          </cell>
          <cell r="S5">
            <v>2014</v>
          </cell>
          <cell r="T5">
            <v>2015</v>
          </cell>
          <cell r="U5">
            <v>2016</v>
          </cell>
          <cell r="V5">
            <v>2017</v>
          </cell>
          <cell r="W5">
            <v>2018</v>
          </cell>
          <cell r="X5">
            <v>2019</v>
          </cell>
          <cell r="Y5">
            <v>2020</v>
          </cell>
          <cell r="Z5">
            <v>2021</v>
          </cell>
          <cell r="AA5">
            <v>2022</v>
          </cell>
          <cell r="AB5">
            <v>2023</v>
          </cell>
          <cell r="AC5">
            <v>2024</v>
          </cell>
          <cell r="AD5">
            <v>2025</v>
          </cell>
          <cell r="AE5">
            <v>2026</v>
          </cell>
          <cell r="AF5">
            <v>2027</v>
          </cell>
          <cell r="AG5">
            <v>2028</v>
          </cell>
          <cell r="AH5">
            <v>2029</v>
          </cell>
          <cell r="AI5">
            <v>2030</v>
          </cell>
          <cell r="AJ5">
            <v>2031</v>
          </cell>
          <cell r="AK5">
            <v>2032</v>
          </cell>
          <cell r="AL5">
            <v>2033</v>
          </cell>
          <cell r="AM5">
            <v>2034</v>
          </cell>
          <cell r="AN5">
            <v>2035</v>
          </cell>
          <cell r="AO5">
            <v>2036</v>
          </cell>
          <cell r="AP5">
            <v>2037</v>
          </cell>
          <cell r="AQ5">
            <v>2038</v>
          </cell>
          <cell r="AR5">
            <v>2039</v>
          </cell>
          <cell r="AS5">
            <v>2040</v>
          </cell>
          <cell r="AT5">
            <v>2041</v>
          </cell>
          <cell r="AU5">
            <v>2042</v>
          </cell>
          <cell r="AV5">
            <v>2043</v>
          </cell>
          <cell r="AW5">
            <v>2044</v>
          </cell>
          <cell r="AX5">
            <v>2045</v>
          </cell>
          <cell r="AY5">
            <v>2046</v>
          </cell>
          <cell r="AZ5">
            <v>2047</v>
          </cell>
          <cell r="BA5">
            <v>2048</v>
          </cell>
          <cell r="BB5">
            <v>2049</v>
          </cell>
          <cell r="BC5">
            <v>2050</v>
          </cell>
        </row>
        <row r="6">
          <cell r="A6" t="str">
            <v>PETOT WEO[ALLC]</v>
          </cell>
          <cell r="B6" t="str">
            <v>ktoe</v>
          </cell>
          <cell r="C6" t="str">
            <v>EnerBase</v>
          </cell>
          <cell r="D6" t="str">
            <v>PETOT WEO[ALLC]_ktepS3</v>
          </cell>
          <cell r="E6">
            <v>1006941.44</v>
          </cell>
          <cell r="F6">
            <v>1040030.63</v>
          </cell>
          <cell r="G6">
            <v>1159435.3799999999</v>
          </cell>
          <cell r="H6">
            <v>1347318.13</v>
          </cell>
          <cell r="I6">
            <v>1553526</v>
          </cell>
          <cell r="J6">
            <v>1747714.5</v>
          </cell>
          <cell r="K6">
            <v>1933679.38</v>
          </cell>
          <cell r="L6">
            <v>2048277.5</v>
          </cell>
          <cell r="M6">
            <v>2159570.25</v>
          </cell>
          <cell r="N6">
            <v>2327024.25</v>
          </cell>
          <cell r="O6">
            <v>2617595.5</v>
          </cell>
          <cell r="P6">
            <v>2848113.25</v>
          </cell>
          <cell r="Q6">
            <v>3066497.25</v>
          </cell>
          <cell r="R6">
            <v>3145153.5</v>
          </cell>
          <cell r="S6">
            <v>3152146.5</v>
          </cell>
          <cell r="T6">
            <v>3136211.75</v>
          </cell>
          <cell r="U6">
            <v>3106313.75</v>
          </cell>
          <cell r="V6">
            <v>3212542.5</v>
          </cell>
          <cell r="W6">
            <v>3332926.5</v>
          </cell>
          <cell r="X6">
            <v>3481851.5</v>
          </cell>
          <cell r="Y6">
            <v>3582430.5</v>
          </cell>
          <cell r="Z6">
            <v>3790051.75</v>
          </cell>
          <cell r="AA6">
            <v>3855909.5</v>
          </cell>
          <cell r="AB6">
            <v>4086267</v>
          </cell>
          <cell r="AC6">
            <v>4225482</v>
          </cell>
          <cell r="AD6">
            <v>4244170.5</v>
          </cell>
          <cell r="AE6">
            <v>4309823.5</v>
          </cell>
          <cell r="AF6">
            <v>4365895</v>
          </cell>
          <cell r="AG6">
            <v>4414085.5</v>
          </cell>
          <cell r="AH6">
            <v>4443904</v>
          </cell>
          <cell r="AI6">
            <v>4461364</v>
          </cell>
          <cell r="AJ6">
            <v>4479838</v>
          </cell>
          <cell r="AK6">
            <v>4495803.5</v>
          </cell>
          <cell r="AL6">
            <v>4499809.5</v>
          </cell>
          <cell r="AM6">
            <v>4506433.5</v>
          </cell>
          <cell r="AN6">
            <v>4509406</v>
          </cell>
          <cell r="AO6">
            <v>4515126.5</v>
          </cell>
          <cell r="AP6">
            <v>4517964</v>
          </cell>
          <cell r="AQ6">
            <v>4518070.5</v>
          </cell>
          <cell r="AR6">
            <v>4514893.5</v>
          </cell>
          <cell r="AS6">
            <v>4510776</v>
          </cell>
          <cell r="AT6">
            <v>4503347.5</v>
          </cell>
          <cell r="AU6">
            <v>4492653</v>
          </cell>
          <cell r="AV6">
            <v>4479774.5</v>
          </cell>
          <cell r="AW6">
            <v>4464867</v>
          </cell>
          <cell r="AX6">
            <v>4449038.5</v>
          </cell>
          <cell r="AY6">
            <v>4434375.5</v>
          </cell>
          <cell r="AZ6">
            <v>4417783.5</v>
          </cell>
          <cell r="BA6">
            <v>4398512.5</v>
          </cell>
          <cell r="BB6">
            <v>4377745</v>
          </cell>
          <cell r="BC6">
            <v>4355651</v>
          </cell>
        </row>
        <row r="7">
          <cell r="A7" t="str">
            <v>PETOT WEO[ALLC]</v>
          </cell>
          <cell r="B7" t="str">
            <v>ktoe</v>
          </cell>
          <cell r="C7" t="str">
            <v>EnerBlue</v>
          </cell>
          <cell r="D7" t="str">
            <v>PETOT WEO[ALLC]_ktepS1</v>
          </cell>
          <cell r="E7">
            <v>1006941.44</v>
          </cell>
          <cell r="F7">
            <v>1040030.63</v>
          </cell>
          <cell r="G7">
            <v>1159435.3799999999</v>
          </cell>
          <cell r="H7">
            <v>1347318.13</v>
          </cell>
          <cell r="I7">
            <v>1553526</v>
          </cell>
          <cell r="J7">
            <v>1747714.5</v>
          </cell>
          <cell r="K7">
            <v>1933679.38</v>
          </cell>
          <cell r="L7">
            <v>2048277.5</v>
          </cell>
          <cell r="M7">
            <v>2159570.25</v>
          </cell>
          <cell r="N7">
            <v>2327024.25</v>
          </cell>
          <cell r="O7">
            <v>2617595.5</v>
          </cell>
          <cell r="P7">
            <v>2848113.25</v>
          </cell>
          <cell r="Q7">
            <v>3066497.25</v>
          </cell>
          <cell r="R7">
            <v>3145153.5</v>
          </cell>
          <cell r="S7">
            <v>3152146.5</v>
          </cell>
          <cell r="T7">
            <v>3136211.75</v>
          </cell>
          <cell r="U7">
            <v>3106313.75</v>
          </cell>
          <cell r="V7">
            <v>3212542.5</v>
          </cell>
          <cell r="W7">
            <v>3332926.5</v>
          </cell>
          <cell r="X7">
            <v>3481851.5</v>
          </cell>
          <cell r="Y7">
            <v>3582430.5</v>
          </cell>
          <cell r="Z7">
            <v>3790051.75</v>
          </cell>
          <cell r="AA7">
            <v>3855909.5</v>
          </cell>
          <cell r="AB7">
            <v>4086267</v>
          </cell>
          <cell r="AC7">
            <v>4229336.5</v>
          </cell>
          <cell r="AD7">
            <v>4246453</v>
          </cell>
          <cell r="AE7">
            <v>4289352</v>
          </cell>
          <cell r="AF7">
            <v>4306276</v>
          </cell>
          <cell r="AG7">
            <v>4295917.5</v>
          </cell>
          <cell r="AH7">
            <v>4248669</v>
          </cell>
          <cell r="AI7">
            <v>4181540.5</v>
          </cell>
          <cell r="AJ7">
            <v>4106273.5</v>
          </cell>
          <cell r="AK7">
            <v>3965244.25</v>
          </cell>
          <cell r="AL7">
            <v>3814991.5</v>
          </cell>
          <cell r="AM7">
            <v>3689139</v>
          </cell>
          <cell r="AN7">
            <v>3576603.25</v>
          </cell>
          <cell r="AO7">
            <v>3493511.75</v>
          </cell>
          <cell r="AP7">
            <v>3388472</v>
          </cell>
          <cell r="AQ7">
            <v>3289115.25</v>
          </cell>
          <cell r="AR7">
            <v>3207019</v>
          </cell>
          <cell r="AS7">
            <v>3139710.75</v>
          </cell>
          <cell r="AT7">
            <v>3075761</v>
          </cell>
          <cell r="AU7">
            <v>3017023.5</v>
          </cell>
          <cell r="AV7">
            <v>2966636.25</v>
          </cell>
          <cell r="AW7">
            <v>2924174.75</v>
          </cell>
          <cell r="AX7">
            <v>2887539.75</v>
          </cell>
          <cell r="AY7">
            <v>2854575.75</v>
          </cell>
          <cell r="AZ7">
            <v>2824493.5</v>
          </cell>
          <cell r="BA7">
            <v>2797454</v>
          </cell>
          <cell r="BB7">
            <v>2773832.5</v>
          </cell>
          <cell r="BC7">
            <v>2750999.75</v>
          </cell>
        </row>
        <row r="8">
          <cell r="A8" t="str">
            <v>PETOT WEO[ALLC]</v>
          </cell>
          <cell r="B8" t="str">
            <v>ktoe</v>
          </cell>
          <cell r="C8" t="str">
            <v>EnerGreen</v>
          </cell>
          <cell r="D8" t="str">
            <v>PETOT WEO[ALLC]_ktepS2</v>
          </cell>
          <cell r="E8">
            <v>1006941.44</v>
          </cell>
          <cell r="F8">
            <v>1040030.63</v>
          </cell>
          <cell r="G8">
            <v>1159435.3799999999</v>
          </cell>
          <cell r="H8">
            <v>1347318.13</v>
          </cell>
          <cell r="I8">
            <v>1553526</v>
          </cell>
          <cell r="J8">
            <v>1747714.5</v>
          </cell>
          <cell r="K8">
            <v>1933679.38</v>
          </cell>
          <cell r="L8">
            <v>2048277.5</v>
          </cell>
          <cell r="M8">
            <v>2159570.25</v>
          </cell>
          <cell r="N8">
            <v>2327024.25</v>
          </cell>
          <cell r="O8">
            <v>2617595.5</v>
          </cell>
          <cell r="P8">
            <v>2848113.25</v>
          </cell>
          <cell r="Q8">
            <v>3066497.25</v>
          </cell>
          <cell r="R8">
            <v>3145153.5</v>
          </cell>
          <cell r="S8">
            <v>3152146.5</v>
          </cell>
          <cell r="T8">
            <v>3136211.75</v>
          </cell>
          <cell r="U8">
            <v>3106313.75</v>
          </cell>
          <cell r="V8">
            <v>3212542.5</v>
          </cell>
          <cell r="W8">
            <v>3332926.5</v>
          </cell>
          <cell r="X8">
            <v>3481851.5</v>
          </cell>
          <cell r="Y8">
            <v>3582430.5</v>
          </cell>
          <cell r="Z8">
            <v>3790051.75</v>
          </cell>
          <cell r="AA8">
            <v>3855909.5</v>
          </cell>
          <cell r="AB8">
            <v>4086267</v>
          </cell>
          <cell r="AC8">
            <v>4206724.5</v>
          </cell>
          <cell r="AD8">
            <v>4220997</v>
          </cell>
          <cell r="AE8">
            <v>4255046.5</v>
          </cell>
          <cell r="AF8">
            <v>4266348.5</v>
          </cell>
          <cell r="AG8">
            <v>4211213.5</v>
          </cell>
          <cell r="AH8">
            <v>4113032.75</v>
          </cell>
          <cell r="AI8">
            <v>3979145.5</v>
          </cell>
          <cell r="AJ8">
            <v>3838930</v>
          </cell>
          <cell r="AK8">
            <v>3640669.5</v>
          </cell>
          <cell r="AL8">
            <v>3447923</v>
          </cell>
          <cell r="AM8">
            <v>3282514</v>
          </cell>
          <cell r="AN8">
            <v>3144672.5</v>
          </cell>
          <cell r="AO8">
            <v>3038877</v>
          </cell>
          <cell r="AP8">
            <v>2932433</v>
          </cell>
          <cell r="AQ8">
            <v>2833418.25</v>
          </cell>
          <cell r="AR8">
            <v>2758834</v>
          </cell>
          <cell r="AS8">
            <v>2719290.75</v>
          </cell>
          <cell r="AT8">
            <v>2698569.25</v>
          </cell>
          <cell r="AU8">
            <v>2675556.75</v>
          </cell>
          <cell r="AV8">
            <v>2652493</v>
          </cell>
          <cell r="AW8">
            <v>2626316.25</v>
          </cell>
          <cell r="AX8">
            <v>2600999.75</v>
          </cell>
          <cell r="AY8">
            <v>2581909</v>
          </cell>
          <cell r="AZ8">
            <v>2560614.75</v>
          </cell>
          <cell r="BA8">
            <v>2538326</v>
          </cell>
          <cell r="BB8">
            <v>2511969.5</v>
          </cell>
          <cell r="BC8">
            <v>2483362.75</v>
          </cell>
        </row>
        <row r="9">
          <cell r="A9" t="str">
            <v>FCTOTAL[ALLC]</v>
          </cell>
          <cell r="B9" t="str">
            <v>ktoe</v>
          </cell>
          <cell r="C9" t="str">
            <v>EnerBase</v>
          </cell>
          <cell r="D9" t="str">
            <v>FCTOTAL[ALLC]_ktepS3</v>
          </cell>
          <cell r="E9">
            <v>658864.13</v>
          </cell>
          <cell r="F9">
            <v>679998.13</v>
          </cell>
          <cell r="G9">
            <v>728341.25</v>
          </cell>
          <cell r="H9">
            <v>830285.19</v>
          </cell>
          <cell r="I9">
            <v>998807.31</v>
          </cell>
          <cell r="J9">
            <v>1131372.6299999999</v>
          </cell>
          <cell r="K9">
            <v>1257035.8799999999</v>
          </cell>
          <cell r="L9">
            <v>1381755</v>
          </cell>
          <cell r="M9">
            <v>1436982.63</v>
          </cell>
          <cell r="N9">
            <v>1540442.38</v>
          </cell>
          <cell r="O9">
            <v>1643667.25</v>
          </cell>
          <cell r="P9">
            <v>1776494</v>
          </cell>
          <cell r="Q9">
            <v>1853587.25</v>
          </cell>
          <cell r="R9">
            <v>1966023.13</v>
          </cell>
          <cell r="S9">
            <v>2036954.5</v>
          </cell>
          <cell r="T9">
            <v>2057709.5</v>
          </cell>
          <cell r="U9">
            <v>2088124.88</v>
          </cell>
          <cell r="V9">
            <v>2125971</v>
          </cell>
          <cell r="W9">
            <v>2203912.25</v>
          </cell>
          <cell r="X9">
            <v>2251857.75</v>
          </cell>
          <cell r="Y9">
            <v>2345716.25</v>
          </cell>
          <cell r="Z9">
            <v>2457333.75</v>
          </cell>
          <cell r="AA9">
            <v>2477248.5</v>
          </cell>
          <cell r="AB9">
            <v>2597123.5</v>
          </cell>
          <cell r="AC9">
            <v>2688891.75</v>
          </cell>
          <cell r="AD9">
            <v>2713915.75</v>
          </cell>
          <cell r="AE9">
            <v>2745175</v>
          </cell>
          <cell r="AF9">
            <v>2785584.25</v>
          </cell>
          <cell r="AG9">
            <v>2820029.5</v>
          </cell>
          <cell r="AH9">
            <v>2849859.25</v>
          </cell>
          <cell r="AI9">
            <v>2874599.75</v>
          </cell>
          <cell r="AJ9">
            <v>2904060.25</v>
          </cell>
          <cell r="AK9">
            <v>2935384.25</v>
          </cell>
          <cell r="AL9">
            <v>2957583.75</v>
          </cell>
          <cell r="AM9">
            <v>2979239.75</v>
          </cell>
          <cell r="AN9">
            <v>2997101</v>
          </cell>
          <cell r="AO9">
            <v>3013117</v>
          </cell>
          <cell r="AP9">
            <v>3028039</v>
          </cell>
          <cell r="AQ9">
            <v>3040771.25</v>
          </cell>
          <cell r="AR9">
            <v>3051164.75</v>
          </cell>
          <cell r="AS9">
            <v>3059640.5</v>
          </cell>
          <cell r="AT9">
            <v>3066363.75</v>
          </cell>
          <cell r="AU9">
            <v>3072077</v>
          </cell>
          <cell r="AV9">
            <v>3076700.75</v>
          </cell>
          <cell r="AW9">
            <v>3080288.25</v>
          </cell>
          <cell r="AX9">
            <v>3082783.5</v>
          </cell>
          <cell r="AY9">
            <v>3083181.75</v>
          </cell>
          <cell r="AZ9">
            <v>3081977</v>
          </cell>
          <cell r="BA9">
            <v>3079297.5</v>
          </cell>
          <cell r="BB9">
            <v>3075314</v>
          </cell>
          <cell r="BC9">
            <v>3070139</v>
          </cell>
        </row>
        <row r="10">
          <cell r="A10" t="str">
            <v>FCTOTAL[ALLC]</v>
          </cell>
          <cell r="B10" t="str">
            <v>ktoe</v>
          </cell>
          <cell r="C10" t="str">
            <v>EnerBlue</v>
          </cell>
          <cell r="D10" t="str">
            <v>FCTOTAL[ALLC]_ktepS1</v>
          </cell>
          <cell r="E10">
            <v>658864.13</v>
          </cell>
          <cell r="F10">
            <v>679998.13</v>
          </cell>
          <cell r="G10">
            <v>728341.25</v>
          </cell>
          <cell r="H10">
            <v>830285.19</v>
          </cell>
          <cell r="I10">
            <v>998807.31</v>
          </cell>
          <cell r="J10">
            <v>1131372.6299999999</v>
          </cell>
          <cell r="K10">
            <v>1257035.8799999999</v>
          </cell>
          <cell r="L10">
            <v>1381755</v>
          </cell>
          <cell r="M10">
            <v>1436982.63</v>
          </cell>
          <cell r="N10">
            <v>1540442.38</v>
          </cell>
          <cell r="O10">
            <v>1643667.25</v>
          </cell>
          <cell r="P10">
            <v>1776494</v>
          </cell>
          <cell r="Q10">
            <v>1853587.25</v>
          </cell>
          <cell r="R10">
            <v>1966023.13</v>
          </cell>
          <cell r="S10">
            <v>2036954.5</v>
          </cell>
          <cell r="T10">
            <v>2057709.5</v>
          </cell>
          <cell r="U10">
            <v>2088124.88</v>
          </cell>
          <cell r="V10">
            <v>2125971</v>
          </cell>
          <cell r="W10">
            <v>2203912.25</v>
          </cell>
          <cell r="X10">
            <v>2251857.75</v>
          </cell>
          <cell r="Y10">
            <v>2345716.25</v>
          </cell>
          <cell r="Z10">
            <v>2457333.75</v>
          </cell>
          <cell r="AA10">
            <v>2477248.5</v>
          </cell>
          <cell r="AB10">
            <v>2597123.5</v>
          </cell>
          <cell r="AC10">
            <v>2693714.75</v>
          </cell>
          <cell r="AD10">
            <v>2708374.25</v>
          </cell>
          <cell r="AE10">
            <v>2716450</v>
          </cell>
          <cell r="AF10">
            <v>2718851</v>
          </cell>
          <cell r="AG10">
            <v>2711197.5</v>
          </cell>
          <cell r="AH10">
            <v>2691872.5</v>
          </cell>
          <cell r="AI10">
            <v>2664055.25</v>
          </cell>
          <cell r="AJ10">
            <v>2632444.75</v>
          </cell>
          <cell r="AK10">
            <v>2600622.75</v>
          </cell>
          <cell r="AL10">
            <v>2562455.25</v>
          </cell>
          <cell r="AM10">
            <v>2525935</v>
          </cell>
          <cell r="AN10">
            <v>2490194.5</v>
          </cell>
          <cell r="AO10">
            <v>2459972.5</v>
          </cell>
          <cell r="AP10">
            <v>2434673.25</v>
          </cell>
          <cell r="AQ10">
            <v>2413383.75</v>
          </cell>
          <cell r="AR10">
            <v>2395589.25</v>
          </cell>
          <cell r="AS10">
            <v>2380553</v>
          </cell>
          <cell r="AT10">
            <v>2366864</v>
          </cell>
          <cell r="AU10">
            <v>2353909</v>
          </cell>
          <cell r="AV10">
            <v>2341584</v>
          </cell>
          <cell r="AW10">
            <v>2329814.25</v>
          </cell>
          <cell r="AX10">
            <v>2318498.5</v>
          </cell>
          <cell r="AY10">
            <v>2306638.5</v>
          </cell>
          <cell r="AZ10">
            <v>2294363.25</v>
          </cell>
          <cell r="BA10">
            <v>2281605.75</v>
          </cell>
          <cell r="BB10">
            <v>2268363.25</v>
          </cell>
          <cell r="BC10">
            <v>2254663.75</v>
          </cell>
        </row>
        <row r="11">
          <cell r="A11" t="str">
            <v>FCTOTAL[ALLC]</v>
          </cell>
          <cell r="B11" t="str">
            <v>ktoe</v>
          </cell>
          <cell r="C11" t="str">
            <v>EnerGreen</v>
          </cell>
          <cell r="D11" t="str">
            <v>FCTOTAL[ALLC]_ktepS2</v>
          </cell>
          <cell r="E11">
            <v>658864.13</v>
          </cell>
          <cell r="F11">
            <v>679998.13</v>
          </cell>
          <cell r="G11">
            <v>728341.25</v>
          </cell>
          <cell r="H11">
            <v>830285.19</v>
          </cell>
          <cell r="I11">
            <v>998807.31</v>
          </cell>
          <cell r="J11">
            <v>1131372.6299999999</v>
          </cell>
          <cell r="K11">
            <v>1257035.8799999999</v>
          </cell>
          <cell r="L11">
            <v>1381755</v>
          </cell>
          <cell r="M11">
            <v>1436982.63</v>
          </cell>
          <cell r="N11">
            <v>1540442.38</v>
          </cell>
          <cell r="O11">
            <v>1643667.25</v>
          </cell>
          <cell r="P11">
            <v>1776494</v>
          </cell>
          <cell r="Q11">
            <v>1853587.25</v>
          </cell>
          <cell r="R11">
            <v>1966023.13</v>
          </cell>
          <cell r="S11">
            <v>2036954.5</v>
          </cell>
          <cell r="T11">
            <v>2057709.5</v>
          </cell>
          <cell r="U11">
            <v>2088124.88</v>
          </cell>
          <cell r="V11">
            <v>2125971</v>
          </cell>
          <cell r="W11">
            <v>2203912.25</v>
          </cell>
          <cell r="X11">
            <v>2251857.75</v>
          </cell>
          <cell r="Y11">
            <v>2345716.25</v>
          </cell>
          <cell r="Z11">
            <v>2457333.75</v>
          </cell>
          <cell r="AA11">
            <v>2477248.5</v>
          </cell>
          <cell r="AB11">
            <v>2597123.5</v>
          </cell>
          <cell r="AC11">
            <v>2681187.5</v>
          </cell>
          <cell r="AD11">
            <v>2684733.75</v>
          </cell>
          <cell r="AE11">
            <v>2680100</v>
          </cell>
          <cell r="AF11">
            <v>2669496.5</v>
          </cell>
          <cell r="AG11">
            <v>2646981.75</v>
          </cell>
          <cell r="AH11">
            <v>2612441</v>
          </cell>
          <cell r="AI11">
            <v>2572822.75</v>
          </cell>
          <cell r="AJ11">
            <v>2527243.25</v>
          </cell>
          <cell r="AK11">
            <v>2479619.5</v>
          </cell>
          <cell r="AL11">
            <v>2425790.25</v>
          </cell>
          <cell r="AM11">
            <v>2376148.25</v>
          </cell>
          <cell r="AN11">
            <v>2330337.75</v>
          </cell>
          <cell r="AO11">
            <v>2292765.25</v>
          </cell>
          <cell r="AP11">
            <v>2263324.25</v>
          </cell>
          <cell r="AQ11">
            <v>2240199</v>
          </cell>
          <cell r="AR11">
            <v>2222638</v>
          </cell>
          <cell r="AS11">
            <v>2209273.25</v>
          </cell>
          <cell r="AT11">
            <v>2198088.25</v>
          </cell>
          <cell r="AU11">
            <v>2187289.75</v>
          </cell>
          <cell r="AV11">
            <v>2175503.75</v>
          </cell>
          <cell r="AW11">
            <v>2162948</v>
          </cell>
          <cell r="AX11">
            <v>2150222.25</v>
          </cell>
          <cell r="AY11">
            <v>2136174.75</v>
          </cell>
          <cell r="AZ11">
            <v>2120827.25</v>
          </cell>
          <cell r="BA11">
            <v>2103916.75</v>
          </cell>
          <cell r="BB11">
            <v>2085439.13</v>
          </cell>
          <cell r="BC11">
            <v>2066104.75</v>
          </cell>
        </row>
        <row r="12">
          <cell r="A12" t="str">
            <v>FCFUEL[ALLC,COAL]</v>
          </cell>
          <cell r="B12" t="str">
            <v>ktoe</v>
          </cell>
          <cell r="C12" t="str">
            <v>EnerBase</v>
          </cell>
          <cell r="D12" t="str">
            <v>FCFUEL[ALLC,COAL]_ktepS3</v>
          </cell>
          <cell r="E12">
            <v>290886.40999999997</v>
          </cell>
          <cell r="F12">
            <v>295784.78000000003</v>
          </cell>
          <cell r="G12">
            <v>302105.28000000003</v>
          </cell>
          <cell r="H12">
            <v>350225.94</v>
          </cell>
          <cell r="I12">
            <v>440439.84</v>
          </cell>
          <cell r="J12">
            <v>524388.38</v>
          </cell>
          <cell r="K12">
            <v>581171.75</v>
          </cell>
          <cell r="L12">
            <v>642424</v>
          </cell>
          <cell r="M12">
            <v>665902.75</v>
          </cell>
          <cell r="N12">
            <v>729765.94</v>
          </cell>
          <cell r="O12">
            <v>752334.44</v>
          </cell>
          <cell r="P12">
            <v>811852.38</v>
          </cell>
          <cell r="Q12">
            <v>822272.25</v>
          </cell>
          <cell r="R12">
            <v>858537.69</v>
          </cell>
          <cell r="S12">
            <v>859156.38</v>
          </cell>
          <cell r="T12">
            <v>847382.75</v>
          </cell>
          <cell r="U12">
            <v>825261.19</v>
          </cell>
          <cell r="V12">
            <v>776474.25</v>
          </cell>
          <cell r="W12">
            <v>754440.44</v>
          </cell>
          <cell r="X12">
            <v>747771.63</v>
          </cell>
          <cell r="Y12">
            <v>781017</v>
          </cell>
          <cell r="Z12">
            <v>742285.5</v>
          </cell>
          <cell r="AA12">
            <v>717523.31</v>
          </cell>
          <cell r="AB12">
            <v>699942.06</v>
          </cell>
          <cell r="AC12">
            <v>697474.38</v>
          </cell>
          <cell r="AD12">
            <v>690495.88</v>
          </cell>
          <cell r="AE12">
            <v>679059.94</v>
          </cell>
          <cell r="AF12">
            <v>669989.93999999994</v>
          </cell>
          <cell r="AG12">
            <v>662474.18999999994</v>
          </cell>
          <cell r="AH12">
            <v>658318.43999999994</v>
          </cell>
          <cell r="AI12">
            <v>656076.13</v>
          </cell>
          <cell r="AJ12">
            <v>661098.93999999994</v>
          </cell>
          <cell r="AK12">
            <v>668056.5</v>
          </cell>
          <cell r="AL12">
            <v>667078.31000000006</v>
          </cell>
          <cell r="AM12">
            <v>664395.25</v>
          </cell>
          <cell r="AN12">
            <v>661193.75</v>
          </cell>
          <cell r="AO12">
            <v>657538.75</v>
          </cell>
          <cell r="AP12">
            <v>653639.68999999994</v>
          </cell>
          <cell r="AQ12">
            <v>648844.18999999994</v>
          </cell>
          <cell r="AR12">
            <v>643516.56000000006</v>
          </cell>
          <cell r="AS12">
            <v>638152.56000000006</v>
          </cell>
          <cell r="AT12">
            <v>634345.06000000006</v>
          </cell>
          <cell r="AU12">
            <v>631073.13</v>
          </cell>
          <cell r="AV12">
            <v>628248.38</v>
          </cell>
          <cell r="AW12">
            <v>625830.13</v>
          </cell>
          <cell r="AX12">
            <v>623827.88</v>
          </cell>
          <cell r="AY12">
            <v>621709.25</v>
          </cell>
          <cell r="AZ12">
            <v>619654.68999999994</v>
          </cell>
          <cell r="BA12">
            <v>617707.81000000006</v>
          </cell>
          <cell r="BB12">
            <v>615892.06000000006</v>
          </cell>
          <cell r="BC12">
            <v>614196.63</v>
          </cell>
        </row>
        <row r="13">
          <cell r="A13" t="str">
            <v>FCFUEL[ALLC,COAL]</v>
          </cell>
          <cell r="B13" t="str">
            <v>ktoe</v>
          </cell>
          <cell r="C13" t="str">
            <v>EnerBlue</v>
          </cell>
          <cell r="D13" t="str">
            <v>FCFUEL[ALLC,COAL]_ktepS1</v>
          </cell>
          <cell r="E13">
            <v>290886.40999999997</v>
          </cell>
          <cell r="F13">
            <v>295784.78000000003</v>
          </cell>
          <cell r="G13">
            <v>302105.28000000003</v>
          </cell>
          <cell r="H13">
            <v>350225.94</v>
          </cell>
          <cell r="I13">
            <v>440439.84</v>
          </cell>
          <cell r="J13">
            <v>524388.38</v>
          </cell>
          <cell r="K13">
            <v>581171.75</v>
          </cell>
          <cell r="L13">
            <v>642424</v>
          </cell>
          <cell r="M13">
            <v>665902.75</v>
          </cell>
          <cell r="N13">
            <v>729765.94</v>
          </cell>
          <cell r="O13">
            <v>752334.44</v>
          </cell>
          <cell r="P13">
            <v>811852.38</v>
          </cell>
          <cell r="Q13">
            <v>822272.25</v>
          </cell>
          <cell r="R13">
            <v>858537.69</v>
          </cell>
          <cell r="S13">
            <v>859156.38</v>
          </cell>
          <cell r="T13">
            <v>847382.75</v>
          </cell>
          <cell r="U13">
            <v>825261.19</v>
          </cell>
          <cell r="V13">
            <v>776474.25</v>
          </cell>
          <cell r="W13">
            <v>754440.44</v>
          </cell>
          <cell r="X13">
            <v>747771.63</v>
          </cell>
          <cell r="Y13">
            <v>781017</v>
          </cell>
          <cell r="Z13">
            <v>742285.5</v>
          </cell>
          <cell r="AA13">
            <v>717523.31</v>
          </cell>
          <cell r="AB13">
            <v>699942.06</v>
          </cell>
          <cell r="AC13">
            <v>691763.06</v>
          </cell>
          <cell r="AD13">
            <v>666725.18999999994</v>
          </cell>
          <cell r="AE13">
            <v>630411.38</v>
          </cell>
          <cell r="AF13">
            <v>589090.88</v>
          </cell>
          <cell r="AG13">
            <v>545361.5</v>
          </cell>
          <cell r="AH13">
            <v>500639.63</v>
          </cell>
          <cell r="AI13">
            <v>458195.31</v>
          </cell>
          <cell r="AJ13">
            <v>420549.03</v>
          </cell>
          <cell r="AK13">
            <v>386089.38</v>
          </cell>
          <cell r="AL13">
            <v>351447.34</v>
          </cell>
          <cell r="AM13">
            <v>320939.31</v>
          </cell>
          <cell r="AN13">
            <v>294207.96999999997</v>
          </cell>
          <cell r="AO13">
            <v>271478.44</v>
          </cell>
          <cell r="AP13">
            <v>252123.31</v>
          </cell>
          <cell r="AQ13">
            <v>235416.13</v>
          </cell>
          <cell r="AR13">
            <v>220877.81</v>
          </cell>
          <cell r="AS13">
            <v>208091.92</v>
          </cell>
          <cell r="AT13">
            <v>196488.3</v>
          </cell>
          <cell r="AU13">
            <v>186010.7</v>
          </cell>
          <cell r="AV13">
            <v>176540.83</v>
          </cell>
          <cell r="AW13">
            <v>167976.5</v>
          </cell>
          <cell r="AX13">
            <v>160237.48000000001</v>
          </cell>
          <cell r="AY13">
            <v>153072.54999999999</v>
          </cell>
          <cell r="AZ13">
            <v>146489.35999999999</v>
          </cell>
          <cell r="BA13">
            <v>140464.06</v>
          </cell>
          <cell r="BB13">
            <v>135009.60999999999</v>
          </cell>
          <cell r="BC13">
            <v>130218.84</v>
          </cell>
        </row>
        <row r="14">
          <cell r="A14" t="str">
            <v>FCFUEL[ALLC,COAL]</v>
          </cell>
          <cell r="B14" t="str">
            <v>ktoe</v>
          </cell>
          <cell r="C14" t="str">
            <v>EnerGreen</v>
          </cell>
          <cell r="D14" t="str">
            <v>FCFUEL[ALLC,COAL]_ktepS2</v>
          </cell>
          <cell r="E14">
            <v>290886.40999999997</v>
          </cell>
          <cell r="F14">
            <v>295784.78000000003</v>
          </cell>
          <cell r="G14">
            <v>302105.28000000003</v>
          </cell>
          <cell r="H14">
            <v>350225.94</v>
          </cell>
          <cell r="I14">
            <v>440439.84</v>
          </cell>
          <cell r="J14">
            <v>524388.38</v>
          </cell>
          <cell r="K14">
            <v>581171.75</v>
          </cell>
          <cell r="L14">
            <v>642424</v>
          </cell>
          <cell r="M14">
            <v>665902.75</v>
          </cell>
          <cell r="N14">
            <v>729765.94</v>
          </cell>
          <cell r="O14">
            <v>752334.44</v>
          </cell>
          <cell r="P14">
            <v>811852.38</v>
          </cell>
          <cell r="Q14">
            <v>822272.25</v>
          </cell>
          <cell r="R14">
            <v>858537.69</v>
          </cell>
          <cell r="S14">
            <v>859156.38</v>
          </cell>
          <cell r="T14">
            <v>847382.75</v>
          </cell>
          <cell r="U14">
            <v>825261.19</v>
          </cell>
          <cell r="V14">
            <v>776474.25</v>
          </cell>
          <cell r="W14">
            <v>754440.44</v>
          </cell>
          <cell r="X14">
            <v>747771.63</v>
          </cell>
          <cell r="Y14">
            <v>781017</v>
          </cell>
          <cell r="Z14">
            <v>742285.5</v>
          </cell>
          <cell r="AA14">
            <v>717523.31</v>
          </cell>
          <cell r="AB14">
            <v>699942.06</v>
          </cell>
          <cell r="AC14">
            <v>686981.13</v>
          </cell>
          <cell r="AD14">
            <v>655513.68999999994</v>
          </cell>
          <cell r="AE14">
            <v>612564.63</v>
          </cell>
          <cell r="AF14">
            <v>564631.93999999994</v>
          </cell>
          <cell r="AG14">
            <v>514068.38</v>
          </cell>
          <cell r="AH14">
            <v>464180.72</v>
          </cell>
          <cell r="AI14">
            <v>419612.22</v>
          </cell>
          <cell r="AJ14">
            <v>379267.41</v>
          </cell>
          <cell r="AK14">
            <v>342195.81</v>
          </cell>
          <cell r="AL14">
            <v>305529.59000000003</v>
          </cell>
          <cell r="AM14">
            <v>274243.56</v>
          </cell>
          <cell r="AN14">
            <v>247592.73</v>
          </cell>
          <cell r="AO14">
            <v>225755.2</v>
          </cell>
          <cell r="AP14">
            <v>207633.95</v>
          </cell>
          <cell r="AQ14">
            <v>192346.31</v>
          </cell>
          <cell r="AR14">
            <v>179290.39</v>
          </cell>
          <cell r="AS14">
            <v>167990.56</v>
          </cell>
          <cell r="AT14">
            <v>157889.73000000001</v>
          </cell>
          <cell r="AU14">
            <v>148905.44</v>
          </cell>
          <cell r="AV14">
            <v>140911.60999999999</v>
          </cell>
          <cell r="AW14">
            <v>133789.25</v>
          </cell>
          <cell r="AX14">
            <v>127432.71</v>
          </cell>
          <cell r="AY14">
            <v>121636.29</v>
          </cell>
          <cell r="AZ14">
            <v>116391.1</v>
          </cell>
          <cell r="BA14">
            <v>111608.36</v>
          </cell>
          <cell r="BB14">
            <v>107206.82</v>
          </cell>
          <cell r="BC14">
            <v>103138.77</v>
          </cell>
        </row>
        <row r="15">
          <cell r="A15" t="str">
            <v>FCFUEL[ALLC,GAS]</v>
          </cell>
          <cell r="B15" t="str">
            <v>ktoe</v>
          </cell>
          <cell r="C15" t="str">
            <v>EnerBase</v>
          </cell>
          <cell r="D15" t="str">
            <v>FCFUEL[ALLC,GAS]_ktepS3</v>
          </cell>
          <cell r="E15">
            <v>13149.35</v>
          </cell>
          <cell r="F15">
            <v>15105.67</v>
          </cell>
          <cell r="G15">
            <v>13232.94</v>
          </cell>
          <cell r="H15">
            <v>15843.35</v>
          </cell>
          <cell r="I15">
            <v>20542.66</v>
          </cell>
          <cell r="J15">
            <v>24441.919999999998</v>
          </cell>
          <cell r="K15">
            <v>32415.03</v>
          </cell>
          <cell r="L15">
            <v>39252.019999999997</v>
          </cell>
          <cell r="M15">
            <v>44931.56</v>
          </cell>
          <cell r="N15">
            <v>46865.68</v>
          </cell>
          <cell r="O15">
            <v>54481.13</v>
          </cell>
          <cell r="P15">
            <v>68620.78</v>
          </cell>
          <cell r="Q15">
            <v>75710.67</v>
          </cell>
          <cell r="R15">
            <v>88076.59</v>
          </cell>
          <cell r="S15">
            <v>107798.73</v>
          </cell>
          <cell r="T15">
            <v>108903.3</v>
          </cell>
          <cell r="U15">
            <v>117237.14</v>
          </cell>
          <cell r="V15">
            <v>137796.60999999999</v>
          </cell>
          <cell r="W15">
            <v>167339.84</v>
          </cell>
          <cell r="X15">
            <v>186288.66</v>
          </cell>
          <cell r="Y15">
            <v>199467.38</v>
          </cell>
          <cell r="Z15">
            <v>218161.73</v>
          </cell>
          <cell r="AA15">
            <v>215233.44</v>
          </cell>
          <cell r="AB15">
            <v>230919.47</v>
          </cell>
          <cell r="AC15">
            <v>236786.52</v>
          </cell>
          <cell r="AD15">
            <v>251398.66</v>
          </cell>
          <cell r="AE15">
            <v>262413.94</v>
          </cell>
          <cell r="AF15">
            <v>276712.78000000003</v>
          </cell>
          <cell r="AG15">
            <v>287192.59000000003</v>
          </cell>
          <cell r="AH15">
            <v>296035.59000000003</v>
          </cell>
          <cell r="AI15">
            <v>305191.90999999997</v>
          </cell>
          <cell r="AJ15">
            <v>314178.21999999997</v>
          </cell>
          <cell r="AK15">
            <v>325156.25</v>
          </cell>
          <cell r="AL15">
            <v>337616.66</v>
          </cell>
          <cell r="AM15">
            <v>351425.28000000003</v>
          </cell>
          <cell r="AN15">
            <v>365284.47</v>
          </cell>
          <cell r="AO15">
            <v>378974.69</v>
          </cell>
          <cell r="AP15">
            <v>392922.91</v>
          </cell>
          <cell r="AQ15">
            <v>406311.09</v>
          </cell>
          <cell r="AR15">
            <v>418602</v>
          </cell>
          <cell r="AS15">
            <v>429590.91</v>
          </cell>
          <cell r="AT15">
            <v>438174.13</v>
          </cell>
          <cell r="AU15">
            <v>445791.91</v>
          </cell>
          <cell r="AV15">
            <v>452498.84</v>
          </cell>
          <cell r="AW15">
            <v>458375.91</v>
          </cell>
          <cell r="AX15">
            <v>463446.03</v>
          </cell>
          <cell r="AY15">
            <v>467588.19</v>
          </cell>
          <cell r="AZ15">
            <v>470920.19</v>
          </cell>
          <cell r="BA15">
            <v>473474.25</v>
          </cell>
          <cell r="BB15">
            <v>475343.78</v>
          </cell>
          <cell r="BC15">
            <v>476593</v>
          </cell>
        </row>
        <row r="16">
          <cell r="A16" t="str">
            <v>FCFUEL[ALLC,GAS]</v>
          </cell>
          <cell r="B16" t="str">
            <v>ktoe</v>
          </cell>
          <cell r="C16" t="str">
            <v>EnerBlue</v>
          </cell>
          <cell r="D16" t="str">
            <v>FCFUEL[ALLC,GAS]_ktepS1</v>
          </cell>
          <cell r="E16">
            <v>13149.35</v>
          </cell>
          <cell r="F16">
            <v>15105.67</v>
          </cell>
          <cell r="G16">
            <v>13232.94</v>
          </cell>
          <cell r="H16">
            <v>15843.35</v>
          </cell>
          <cell r="I16">
            <v>20542.66</v>
          </cell>
          <cell r="J16">
            <v>24441.919999999998</v>
          </cell>
          <cell r="K16">
            <v>32415.03</v>
          </cell>
          <cell r="L16">
            <v>39252.019999999997</v>
          </cell>
          <cell r="M16">
            <v>44931.56</v>
          </cell>
          <cell r="N16">
            <v>46865.68</v>
          </cell>
          <cell r="O16">
            <v>54481.13</v>
          </cell>
          <cell r="P16">
            <v>68620.78</v>
          </cell>
          <cell r="Q16">
            <v>75710.67</v>
          </cell>
          <cell r="R16">
            <v>88076.59</v>
          </cell>
          <cell r="S16">
            <v>107798.73</v>
          </cell>
          <cell r="T16">
            <v>108903.3</v>
          </cell>
          <cell r="U16">
            <v>117237.14</v>
          </cell>
          <cell r="V16">
            <v>137796.60999999999</v>
          </cell>
          <cell r="W16">
            <v>167339.84</v>
          </cell>
          <cell r="X16">
            <v>186288.66</v>
          </cell>
          <cell r="Y16">
            <v>199467.38</v>
          </cell>
          <cell r="Z16">
            <v>218161.73</v>
          </cell>
          <cell r="AA16">
            <v>215233.44</v>
          </cell>
          <cell r="AB16">
            <v>230919.47</v>
          </cell>
          <cell r="AC16">
            <v>237432.94</v>
          </cell>
          <cell r="AD16">
            <v>253791.77</v>
          </cell>
          <cell r="AE16">
            <v>264768.46999999997</v>
          </cell>
          <cell r="AF16">
            <v>275720.44</v>
          </cell>
          <cell r="AG16">
            <v>281967.28000000003</v>
          </cell>
          <cell r="AH16">
            <v>285562.53000000003</v>
          </cell>
          <cell r="AI16">
            <v>287326</v>
          </cell>
          <cell r="AJ16">
            <v>287626.44</v>
          </cell>
          <cell r="AK16">
            <v>289218.56</v>
          </cell>
          <cell r="AL16">
            <v>290903.25</v>
          </cell>
          <cell r="AM16">
            <v>292369.78000000003</v>
          </cell>
          <cell r="AN16">
            <v>293201.56</v>
          </cell>
          <cell r="AO16">
            <v>293437.63</v>
          </cell>
          <cell r="AP16">
            <v>293494.31</v>
          </cell>
          <cell r="AQ16">
            <v>292938.96999999997</v>
          </cell>
          <cell r="AR16">
            <v>291674.09000000003</v>
          </cell>
          <cell r="AS16">
            <v>289496.78000000003</v>
          </cell>
          <cell r="AT16">
            <v>286219.53000000003</v>
          </cell>
          <cell r="AU16">
            <v>282035.09000000003</v>
          </cell>
          <cell r="AV16">
            <v>277360.38</v>
          </cell>
          <cell r="AW16">
            <v>272322.59000000003</v>
          </cell>
          <cell r="AX16">
            <v>267011.94</v>
          </cell>
          <cell r="AY16">
            <v>261303.73</v>
          </cell>
          <cell r="AZ16">
            <v>255382.78</v>
          </cell>
          <cell r="BA16">
            <v>249334.05</v>
          </cell>
          <cell r="BB16">
            <v>243209.08</v>
          </cell>
          <cell r="BC16">
            <v>237039.55</v>
          </cell>
        </row>
        <row r="17">
          <cell r="A17" t="str">
            <v>FCFUEL[ALLC,GAS]</v>
          </cell>
          <cell r="B17" t="str">
            <v>ktoe</v>
          </cell>
          <cell r="C17" t="str">
            <v>EnerGreen</v>
          </cell>
          <cell r="D17" t="str">
            <v>FCFUEL[ALLC,GAS]_ktepS2</v>
          </cell>
          <cell r="E17">
            <v>13149.35</v>
          </cell>
          <cell r="F17">
            <v>15105.67</v>
          </cell>
          <cell r="G17">
            <v>13232.94</v>
          </cell>
          <cell r="H17">
            <v>15843.35</v>
          </cell>
          <cell r="I17">
            <v>20542.66</v>
          </cell>
          <cell r="J17">
            <v>24441.919999999998</v>
          </cell>
          <cell r="K17">
            <v>32415.03</v>
          </cell>
          <cell r="L17">
            <v>39252.019999999997</v>
          </cell>
          <cell r="M17">
            <v>44931.56</v>
          </cell>
          <cell r="N17">
            <v>46865.68</v>
          </cell>
          <cell r="O17">
            <v>54481.13</v>
          </cell>
          <cell r="P17">
            <v>68620.78</v>
          </cell>
          <cell r="Q17">
            <v>75710.67</v>
          </cell>
          <cell r="R17">
            <v>88076.59</v>
          </cell>
          <cell r="S17">
            <v>107798.73</v>
          </cell>
          <cell r="T17">
            <v>108903.3</v>
          </cell>
          <cell r="U17">
            <v>117237.14</v>
          </cell>
          <cell r="V17">
            <v>137796.60999999999</v>
          </cell>
          <cell r="W17">
            <v>167339.84</v>
          </cell>
          <cell r="X17">
            <v>186288.66</v>
          </cell>
          <cell r="Y17">
            <v>199467.38</v>
          </cell>
          <cell r="Z17">
            <v>218161.73</v>
          </cell>
          <cell r="AA17">
            <v>215233.44</v>
          </cell>
          <cell r="AB17">
            <v>230919.47</v>
          </cell>
          <cell r="AC17">
            <v>238574.91</v>
          </cell>
          <cell r="AD17">
            <v>255896.34</v>
          </cell>
          <cell r="AE17">
            <v>265138.59000000003</v>
          </cell>
          <cell r="AF17">
            <v>272508.81</v>
          </cell>
          <cell r="AG17">
            <v>274053.31</v>
          </cell>
          <cell r="AH17">
            <v>273176.78000000003</v>
          </cell>
          <cell r="AI17">
            <v>270946.31</v>
          </cell>
          <cell r="AJ17">
            <v>266951.96999999997</v>
          </cell>
          <cell r="AK17">
            <v>263231.13</v>
          </cell>
          <cell r="AL17">
            <v>258124.36</v>
          </cell>
          <cell r="AM17">
            <v>252578.44</v>
          </cell>
          <cell r="AN17">
            <v>246741.23</v>
          </cell>
          <cell r="AO17">
            <v>241188.84</v>
          </cell>
          <cell r="AP17">
            <v>236162.58</v>
          </cell>
          <cell r="AQ17">
            <v>231424.36</v>
          </cell>
          <cell r="AR17">
            <v>227440.61</v>
          </cell>
          <cell r="AS17">
            <v>224528.03</v>
          </cell>
          <cell r="AT17">
            <v>222045.05</v>
          </cell>
          <cell r="AU17">
            <v>218969.03</v>
          </cell>
          <cell r="AV17">
            <v>214643.45</v>
          </cell>
          <cell r="AW17">
            <v>210019.23</v>
          </cell>
          <cell r="AX17">
            <v>205942.78</v>
          </cell>
          <cell r="AY17">
            <v>201480.64</v>
          </cell>
          <cell r="AZ17">
            <v>196716.83</v>
          </cell>
          <cell r="BA17">
            <v>191438.11</v>
          </cell>
          <cell r="BB17">
            <v>185417.84</v>
          </cell>
          <cell r="BC17">
            <v>179520.38</v>
          </cell>
        </row>
        <row r="18">
          <cell r="A18" t="str">
            <v>FCFUEL[ALLC,OIL]</v>
          </cell>
          <cell r="B18" t="str">
            <v>ktoe</v>
          </cell>
          <cell r="C18" t="str">
            <v>EnerBase</v>
          </cell>
          <cell r="D18" t="str">
            <v>FCFUEL[ALLC,OIL]_ktepS3</v>
          </cell>
          <cell r="E18">
            <v>154933.01999999999</v>
          </cell>
          <cell r="F18">
            <v>160457.19</v>
          </cell>
          <cell r="G18">
            <v>178296.09</v>
          </cell>
          <cell r="H18">
            <v>200822.11</v>
          </cell>
          <cell r="I18">
            <v>247169.52</v>
          </cell>
          <cell r="J18">
            <v>261128.41</v>
          </cell>
          <cell r="K18">
            <v>287842.56</v>
          </cell>
          <cell r="L18">
            <v>302911.38</v>
          </cell>
          <cell r="M18">
            <v>312289.06</v>
          </cell>
          <cell r="N18">
            <v>330094.09000000003</v>
          </cell>
          <cell r="O18">
            <v>361998.16</v>
          </cell>
          <cell r="P18">
            <v>374263</v>
          </cell>
          <cell r="Q18">
            <v>402160.69</v>
          </cell>
          <cell r="R18">
            <v>426639.16</v>
          </cell>
          <cell r="S18">
            <v>446549.31</v>
          </cell>
          <cell r="T18">
            <v>474542.16</v>
          </cell>
          <cell r="U18">
            <v>488779.75</v>
          </cell>
          <cell r="V18">
            <v>509413.41</v>
          </cell>
          <cell r="W18">
            <v>524032.91</v>
          </cell>
          <cell r="X18">
            <v>529206.25</v>
          </cell>
          <cell r="Y18">
            <v>542566.5</v>
          </cell>
          <cell r="Z18">
            <v>588010.18999999994</v>
          </cell>
          <cell r="AA18">
            <v>597816.68999999994</v>
          </cell>
          <cell r="AB18">
            <v>655057.56000000006</v>
          </cell>
          <cell r="AC18">
            <v>679305.19</v>
          </cell>
          <cell r="AD18">
            <v>667682.56000000006</v>
          </cell>
          <cell r="AE18">
            <v>665738.18999999994</v>
          </cell>
          <cell r="AF18">
            <v>667989.63</v>
          </cell>
          <cell r="AG18">
            <v>671815.63</v>
          </cell>
          <cell r="AH18">
            <v>675568.75</v>
          </cell>
          <cell r="AI18">
            <v>675555.75</v>
          </cell>
          <cell r="AJ18">
            <v>678577.75</v>
          </cell>
          <cell r="AK18">
            <v>681493.63</v>
          </cell>
          <cell r="AL18">
            <v>681806</v>
          </cell>
          <cell r="AM18">
            <v>680228.31</v>
          </cell>
          <cell r="AN18">
            <v>676415.75</v>
          </cell>
          <cell r="AO18">
            <v>671432.75</v>
          </cell>
          <cell r="AP18">
            <v>665459.68999999994</v>
          </cell>
          <cell r="AQ18">
            <v>658837.88</v>
          </cell>
          <cell r="AR18">
            <v>651813.25</v>
          </cell>
          <cell r="AS18">
            <v>644618.81000000006</v>
          </cell>
          <cell r="AT18">
            <v>637398.5</v>
          </cell>
          <cell r="AU18">
            <v>630273.93999999994</v>
          </cell>
          <cell r="AV18">
            <v>623308.18999999994</v>
          </cell>
          <cell r="AW18">
            <v>616561.68999999994</v>
          </cell>
          <cell r="AX18">
            <v>610001.93999999994</v>
          </cell>
          <cell r="AY18">
            <v>603516.88</v>
          </cell>
          <cell r="AZ18">
            <v>597075.38</v>
          </cell>
          <cell r="BA18">
            <v>590679.38</v>
          </cell>
          <cell r="BB18">
            <v>584332.88</v>
          </cell>
          <cell r="BC18">
            <v>578032.06000000006</v>
          </cell>
        </row>
        <row r="19">
          <cell r="A19" t="str">
            <v>FCFUEL[ALLC,OIL]</v>
          </cell>
          <cell r="B19" t="str">
            <v>ktoe</v>
          </cell>
          <cell r="C19" t="str">
            <v>EnerBlue</v>
          </cell>
          <cell r="D19" t="str">
            <v>FCFUEL[ALLC,OIL]_ktepS1</v>
          </cell>
          <cell r="E19">
            <v>154933.01999999999</v>
          </cell>
          <cell r="F19">
            <v>160457.19</v>
          </cell>
          <cell r="G19">
            <v>178296.09</v>
          </cell>
          <cell r="H19">
            <v>200822.11</v>
          </cell>
          <cell r="I19">
            <v>247169.52</v>
          </cell>
          <cell r="J19">
            <v>261128.41</v>
          </cell>
          <cell r="K19">
            <v>287842.56</v>
          </cell>
          <cell r="L19">
            <v>302911.38</v>
          </cell>
          <cell r="M19">
            <v>312289.06</v>
          </cell>
          <cell r="N19">
            <v>330094.09000000003</v>
          </cell>
          <cell r="O19">
            <v>361998.16</v>
          </cell>
          <cell r="P19">
            <v>374263</v>
          </cell>
          <cell r="Q19">
            <v>402160.69</v>
          </cell>
          <cell r="R19">
            <v>426639.16</v>
          </cell>
          <cell r="S19">
            <v>446549.31</v>
          </cell>
          <cell r="T19">
            <v>474542.16</v>
          </cell>
          <cell r="U19">
            <v>488779.75</v>
          </cell>
          <cell r="V19">
            <v>509413.41</v>
          </cell>
          <cell r="W19">
            <v>524032.91</v>
          </cell>
          <cell r="X19">
            <v>529206.25</v>
          </cell>
          <cell r="Y19">
            <v>542566.5</v>
          </cell>
          <cell r="Z19">
            <v>588010.18999999994</v>
          </cell>
          <cell r="AA19">
            <v>597816.68999999994</v>
          </cell>
          <cell r="AB19">
            <v>655057.56000000006</v>
          </cell>
          <cell r="AC19">
            <v>685427.25</v>
          </cell>
          <cell r="AD19">
            <v>668129.06000000006</v>
          </cell>
          <cell r="AE19">
            <v>652871.68999999994</v>
          </cell>
          <cell r="AF19">
            <v>636712.18999999994</v>
          </cell>
          <cell r="AG19">
            <v>619665.31000000006</v>
          </cell>
          <cell r="AH19">
            <v>600114.93999999994</v>
          </cell>
          <cell r="AI19">
            <v>576279.43999999994</v>
          </cell>
          <cell r="AJ19">
            <v>555368.68999999994</v>
          </cell>
          <cell r="AK19">
            <v>537296.75</v>
          </cell>
          <cell r="AL19">
            <v>518761.72</v>
          </cell>
          <cell r="AM19">
            <v>500689.94</v>
          </cell>
          <cell r="AN19">
            <v>483019.59</v>
          </cell>
          <cell r="AO19">
            <v>466421.41</v>
          </cell>
          <cell r="AP19">
            <v>450297.34</v>
          </cell>
          <cell r="AQ19">
            <v>434330.88</v>
          </cell>
          <cell r="AR19">
            <v>418560.72</v>
          </cell>
          <cell r="AS19">
            <v>402975.78</v>
          </cell>
          <cell r="AT19">
            <v>387544.56</v>
          </cell>
          <cell r="AU19">
            <v>372264.41</v>
          </cell>
          <cell r="AV19">
            <v>357128.38</v>
          </cell>
          <cell r="AW19">
            <v>342144.44</v>
          </cell>
          <cell r="AX19">
            <v>327325.5</v>
          </cell>
          <cell r="AY19">
            <v>312648.25</v>
          </cell>
          <cell r="AZ19">
            <v>298163.94</v>
          </cell>
          <cell r="BA19">
            <v>283921.84000000003</v>
          </cell>
          <cell r="BB19">
            <v>269951.75</v>
          </cell>
          <cell r="BC19">
            <v>256278.88</v>
          </cell>
        </row>
        <row r="20">
          <cell r="A20" t="str">
            <v>FCFUEL[ALLC,OIL]</v>
          </cell>
          <cell r="B20" t="str">
            <v>ktoe</v>
          </cell>
          <cell r="C20" t="str">
            <v>EnerGreen</v>
          </cell>
          <cell r="D20" t="str">
            <v>FCFUEL[ALLC,OIL]_ktepS2</v>
          </cell>
          <cell r="E20">
            <v>154933.01999999999</v>
          </cell>
          <cell r="F20">
            <v>160457.19</v>
          </cell>
          <cell r="G20">
            <v>178296.09</v>
          </cell>
          <cell r="H20">
            <v>200822.11</v>
          </cell>
          <cell r="I20">
            <v>247169.52</v>
          </cell>
          <cell r="J20">
            <v>261128.41</v>
          </cell>
          <cell r="K20">
            <v>287842.56</v>
          </cell>
          <cell r="L20">
            <v>302911.38</v>
          </cell>
          <cell r="M20">
            <v>312289.06</v>
          </cell>
          <cell r="N20">
            <v>330094.09000000003</v>
          </cell>
          <cell r="O20">
            <v>361998.16</v>
          </cell>
          <cell r="P20">
            <v>374263</v>
          </cell>
          <cell r="Q20">
            <v>402160.69</v>
          </cell>
          <cell r="R20">
            <v>426639.16</v>
          </cell>
          <cell r="S20">
            <v>446549.31</v>
          </cell>
          <cell r="T20">
            <v>474542.16</v>
          </cell>
          <cell r="U20">
            <v>488779.75</v>
          </cell>
          <cell r="V20">
            <v>509413.41</v>
          </cell>
          <cell r="W20">
            <v>524032.91</v>
          </cell>
          <cell r="X20">
            <v>529206.25</v>
          </cell>
          <cell r="Y20">
            <v>542566.5</v>
          </cell>
          <cell r="Z20">
            <v>588010.18999999994</v>
          </cell>
          <cell r="AA20">
            <v>597816.68999999994</v>
          </cell>
          <cell r="AB20">
            <v>655057.56000000006</v>
          </cell>
          <cell r="AC20">
            <v>675139.5</v>
          </cell>
          <cell r="AD20">
            <v>648620</v>
          </cell>
          <cell r="AE20">
            <v>625637.18999999994</v>
          </cell>
          <cell r="AF20">
            <v>602188.68999999994</v>
          </cell>
          <cell r="AG20">
            <v>577834.43999999994</v>
          </cell>
          <cell r="AH20">
            <v>551432.68999999994</v>
          </cell>
          <cell r="AI20">
            <v>522467</v>
          </cell>
          <cell r="AJ20">
            <v>496577.44</v>
          </cell>
          <cell r="AK20">
            <v>473752.94</v>
          </cell>
          <cell r="AL20">
            <v>451058.09</v>
          </cell>
          <cell r="AM20">
            <v>429578.38</v>
          </cell>
          <cell r="AN20">
            <v>409244</v>
          </cell>
          <cell r="AO20">
            <v>390696.97</v>
          </cell>
          <cell r="AP20">
            <v>373285.66</v>
          </cell>
          <cell r="AQ20">
            <v>356566.31</v>
          </cell>
          <cell r="AR20">
            <v>340391.5</v>
          </cell>
          <cell r="AS20">
            <v>324625.03000000003</v>
          </cell>
          <cell r="AT20">
            <v>309182.84000000003</v>
          </cell>
          <cell r="AU20">
            <v>294280.44</v>
          </cell>
          <cell r="AV20">
            <v>280003.53000000003</v>
          </cell>
          <cell r="AW20">
            <v>266260.56</v>
          </cell>
          <cell r="AX20">
            <v>252919.03</v>
          </cell>
          <cell r="AY20">
            <v>239783.39</v>
          </cell>
          <cell r="AZ20">
            <v>227102.47</v>
          </cell>
          <cell r="BA20">
            <v>214897.03</v>
          </cell>
          <cell r="BB20">
            <v>203190.11</v>
          </cell>
          <cell r="BC20">
            <v>191978.66</v>
          </cell>
        </row>
        <row r="21">
          <cell r="A21" t="str">
            <v>FCFUEL[ALLC,ELE]</v>
          </cell>
          <cell r="B21" t="str">
            <v>ktoe</v>
          </cell>
          <cell r="C21" t="str">
            <v>EnerBase</v>
          </cell>
          <cell r="D21" t="str">
            <v>FCFUEL[ALLC,ELE]_ktepS3</v>
          </cell>
          <cell r="E21">
            <v>91330.14</v>
          </cell>
          <cell r="F21">
            <v>98670.399999999994</v>
          </cell>
          <cell r="G21">
            <v>107650.19</v>
          </cell>
          <cell r="H21">
            <v>126241.15</v>
          </cell>
          <cell r="I21">
            <v>146783.26999999999</v>
          </cell>
          <cell r="J21">
            <v>170328.42</v>
          </cell>
          <cell r="K21">
            <v>197889.94</v>
          </cell>
          <cell r="L21">
            <v>228633.81</v>
          </cell>
          <cell r="M21">
            <v>242155.88</v>
          </cell>
          <cell r="N21">
            <v>259990.88</v>
          </cell>
          <cell r="O21">
            <v>295301.78000000003</v>
          </cell>
          <cell r="P21">
            <v>330281</v>
          </cell>
          <cell r="Q21">
            <v>352777.94</v>
          </cell>
          <cell r="R21">
            <v>383722.91</v>
          </cell>
          <cell r="S21">
            <v>411873.44</v>
          </cell>
          <cell r="T21">
            <v>414499.16</v>
          </cell>
          <cell r="U21">
            <v>438115.59</v>
          </cell>
          <cell r="V21">
            <v>475583.03</v>
          </cell>
          <cell r="W21">
            <v>518140.41</v>
          </cell>
          <cell r="X21">
            <v>544095.31000000006</v>
          </cell>
          <cell r="Y21">
            <v>567450.93999999994</v>
          </cell>
          <cell r="Z21">
            <v>627472.5</v>
          </cell>
          <cell r="AA21">
            <v>652649.31000000006</v>
          </cell>
          <cell r="AB21">
            <v>700159.69</v>
          </cell>
          <cell r="AC21">
            <v>727347.94</v>
          </cell>
          <cell r="AD21">
            <v>752931.5</v>
          </cell>
          <cell r="AE21">
            <v>778953</v>
          </cell>
          <cell r="AF21">
            <v>804498.81</v>
          </cell>
          <cell r="AG21">
            <v>827632.69</v>
          </cell>
          <cell r="AH21">
            <v>846527.44</v>
          </cell>
          <cell r="AI21">
            <v>863164.19</v>
          </cell>
          <cell r="AJ21">
            <v>876272.5</v>
          </cell>
          <cell r="AK21">
            <v>888187.31</v>
          </cell>
          <cell r="AL21">
            <v>900290.69</v>
          </cell>
          <cell r="AM21">
            <v>914242.06</v>
          </cell>
          <cell r="AN21">
            <v>927566.5</v>
          </cell>
          <cell r="AO21">
            <v>940527.69</v>
          </cell>
          <cell r="AP21">
            <v>953058</v>
          </cell>
          <cell r="AQ21">
            <v>965219.5</v>
          </cell>
          <cell r="AR21">
            <v>976932.5</v>
          </cell>
          <cell r="AS21">
            <v>988169.75</v>
          </cell>
          <cell r="AT21">
            <v>998686.06</v>
          </cell>
          <cell r="AU21">
            <v>1008543.88</v>
          </cell>
          <cell r="AV21">
            <v>1017663.63</v>
          </cell>
          <cell r="AW21">
            <v>1026003.63</v>
          </cell>
          <cell r="AX21">
            <v>1033536.5</v>
          </cell>
          <cell r="AY21">
            <v>1040060.88</v>
          </cell>
          <cell r="AZ21">
            <v>1045770.06</v>
          </cell>
          <cell r="BA21">
            <v>1050718</v>
          </cell>
          <cell r="BB21">
            <v>1054956.25</v>
          </cell>
          <cell r="BC21">
            <v>1058530.75</v>
          </cell>
        </row>
        <row r="22">
          <cell r="A22" t="str">
            <v>FCFUEL[ALLC,ELE]</v>
          </cell>
          <cell r="B22" t="str">
            <v>ktoe</v>
          </cell>
          <cell r="C22" t="str">
            <v>EnerBlue</v>
          </cell>
          <cell r="D22" t="str">
            <v>FCFUEL[ALLC,ELE]_ktepS1</v>
          </cell>
          <cell r="E22">
            <v>91330.14</v>
          </cell>
          <cell r="F22">
            <v>98670.399999999994</v>
          </cell>
          <cell r="G22">
            <v>107650.19</v>
          </cell>
          <cell r="H22">
            <v>126241.15</v>
          </cell>
          <cell r="I22">
            <v>146783.26999999999</v>
          </cell>
          <cell r="J22">
            <v>170328.42</v>
          </cell>
          <cell r="K22">
            <v>197889.94</v>
          </cell>
          <cell r="L22">
            <v>228633.81</v>
          </cell>
          <cell r="M22">
            <v>242155.88</v>
          </cell>
          <cell r="N22">
            <v>259990.88</v>
          </cell>
          <cell r="O22">
            <v>295301.78000000003</v>
          </cell>
          <cell r="P22">
            <v>330281</v>
          </cell>
          <cell r="Q22">
            <v>352777.94</v>
          </cell>
          <cell r="R22">
            <v>383722.91</v>
          </cell>
          <cell r="S22">
            <v>411873.44</v>
          </cell>
          <cell r="T22">
            <v>414499.16</v>
          </cell>
          <cell r="U22">
            <v>438115.59</v>
          </cell>
          <cell r="V22">
            <v>475583.03</v>
          </cell>
          <cell r="W22">
            <v>518140.41</v>
          </cell>
          <cell r="X22">
            <v>544095.31000000006</v>
          </cell>
          <cell r="Y22">
            <v>567450.93999999994</v>
          </cell>
          <cell r="Z22">
            <v>627472.5</v>
          </cell>
          <cell r="AA22">
            <v>652649.31000000006</v>
          </cell>
          <cell r="AB22">
            <v>700159.69</v>
          </cell>
          <cell r="AC22">
            <v>727952.75</v>
          </cell>
          <cell r="AD22">
            <v>757526.31</v>
          </cell>
          <cell r="AE22">
            <v>788119.88</v>
          </cell>
          <cell r="AF22">
            <v>817196.25</v>
          </cell>
          <cell r="AG22">
            <v>843885.88</v>
          </cell>
          <cell r="AH22">
            <v>867137.63</v>
          </cell>
          <cell r="AI22">
            <v>888562.63</v>
          </cell>
          <cell r="AJ22">
            <v>904678.5</v>
          </cell>
          <cell r="AK22">
            <v>916980.69</v>
          </cell>
          <cell r="AL22">
            <v>926830</v>
          </cell>
          <cell r="AM22">
            <v>936024.75</v>
          </cell>
          <cell r="AN22">
            <v>943900.69</v>
          </cell>
          <cell r="AO22">
            <v>952806</v>
          </cell>
          <cell r="AP22">
            <v>962691.69</v>
          </cell>
          <cell r="AQ22">
            <v>973918.81</v>
          </cell>
          <cell r="AR22">
            <v>986632</v>
          </cell>
          <cell r="AS22">
            <v>1000731</v>
          </cell>
          <cell r="AT22">
            <v>1016012.5</v>
          </cell>
          <cell r="AU22">
            <v>1031776.06</v>
          </cell>
          <cell r="AV22">
            <v>1047656.69</v>
          </cell>
          <cell r="AW22">
            <v>1063472.75</v>
          </cell>
          <cell r="AX22">
            <v>1079064.3799999999</v>
          </cell>
          <cell r="AY22">
            <v>1093970</v>
          </cell>
          <cell r="AZ22">
            <v>1108022.1299999999</v>
          </cell>
          <cell r="BA22">
            <v>1121036.25</v>
          </cell>
          <cell r="BB22">
            <v>1132922.25</v>
          </cell>
          <cell r="BC22">
            <v>1143614.5</v>
          </cell>
        </row>
        <row r="23">
          <cell r="A23" t="str">
            <v>FCFUEL[ALLC,ELE]</v>
          </cell>
          <cell r="B23" t="str">
            <v>ktoe</v>
          </cell>
          <cell r="C23" t="str">
            <v>EnerGreen</v>
          </cell>
          <cell r="D23" t="str">
            <v>FCFUEL[ALLC,ELE]_ktepS2</v>
          </cell>
          <cell r="E23">
            <v>91330.14</v>
          </cell>
          <cell r="F23">
            <v>98670.399999999994</v>
          </cell>
          <cell r="G23">
            <v>107650.19</v>
          </cell>
          <cell r="H23">
            <v>126241.15</v>
          </cell>
          <cell r="I23">
            <v>146783.26999999999</v>
          </cell>
          <cell r="J23">
            <v>170328.42</v>
          </cell>
          <cell r="K23">
            <v>197889.94</v>
          </cell>
          <cell r="L23">
            <v>228633.81</v>
          </cell>
          <cell r="M23">
            <v>242155.88</v>
          </cell>
          <cell r="N23">
            <v>259990.88</v>
          </cell>
          <cell r="O23">
            <v>295301.78000000003</v>
          </cell>
          <cell r="P23">
            <v>330281</v>
          </cell>
          <cell r="Q23">
            <v>352777.94</v>
          </cell>
          <cell r="R23">
            <v>383722.91</v>
          </cell>
          <cell r="S23">
            <v>411873.44</v>
          </cell>
          <cell r="T23">
            <v>414499.16</v>
          </cell>
          <cell r="U23">
            <v>438115.59</v>
          </cell>
          <cell r="V23">
            <v>475583.03</v>
          </cell>
          <cell r="W23">
            <v>518140.41</v>
          </cell>
          <cell r="X23">
            <v>544095.31000000006</v>
          </cell>
          <cell r="Y23">
            <v>567450.93999999994</v>
          </cell>
          <cell r="Z23">
            <v>627472.5</v>
          </cell>
          <cell r="AA23">
            <v>652649.31000000006</v>
          </cell>
          <cell r="AB23">
            <v>700159.69</v>
          </cell>
          <cell r="AC23">
            <v>731492.88</v>
          </cell>
          <cell r="AD23">
            <v>764874</v>
          </cell>
          <cell r="AE23">
            <v>799626.94</v>
          </cell>
          <cell r="AF23">
            <v>832610</v>
          </cell>
          <cell r="AG23">
            <v>863766.69</v>
          </cell>
          <cell r="AH23">
            <v>890896.19</v>
          </cell>
          <cell r="AI23">
            <v>915647.38</v>
          </cell>
          <cell r="AJ23">
            <v>932674.38</v>
          </cell>
          <cell r="AK23">
            <v>944217.81</v>
          </cell>
          <cell r="AL23">
            <v>952297.75</v>
          </cell>
          <cell r="AM23">
            <v>960096.31</v>
          </cell>
          <cell r="AN23">
            <v>967291.75</v>
          </cell>
          <cell r="AO23">
            <v>976070.31</v>
          </cell>
          <cell r="AP23">
            <v>987173.19</v>
          </cell>
          <cell r="AQ23">
            <v>1000272.5</v>
          </cell>
          <cell r="AR23">
            <v>1015044.25</v>
          </cell>
          <cell r="AS23">
            <v>1030533.13</v>
          </cell>
          <cell r="AT23">
            <v>1046185.31</v>
          </cell>
          <cell r="AU23">
            <v>1060663</v>
          </cell>
          <cell r="AV23">
            <v>1073140.75</v>
          </cell>
          <cell r="AW23">
            <v>1083380.3799999999</v>
          </cell>
          <cell r="AX23">
            <v>1091536.75</v>
          </cell>
          <cell r="AY23">
            <v>1097662.75</v>
          </cell>
          <cell r="AZ23">
            <v>1101831</v>
          </cell>
          <cell r="BA23">
            <v>1104167.25</v>
          </cell>
          <cell r="BB23">
            <v>1104922.6299999999</v>
          </cell>
          <cell r="BC23">
            <v>1104371.8799999999</v>
          </cell>
        </row>
        <row r="24">
          <cell r="A24" t="str">
            <v>FCFUEL[ALLC,BIO]</v>
          </cell>
          <cell r="B24" t="str">
            <v>ktoe</v>
          </cell>
          <cell r="C24" t="str">
            <v>EnerBase</v>
          </cell>
          <cell r="D24" t="str">
            <v>FCFUEL[ALLC,BIO]_ktepS3</v>
          </cell>
          <cell r="E24">
            <v>58998.54</v>
          </cell>
          <cell r="F24">
            <v>57498.11</v>
          </cell>
          <cell r="G24">
            <v>71066.3</v>
          </cell>
          <cell r="H24">
            <v>73594.87</v>
          </cell>
          <cell r="I24">
            <v>76215.95</v>
          </cell>
          <cell r="J24">
            <v>76387.850000000006</v>
          </cell>
          <cell r="K24">
            <v>77721.45</v>
          </cell>
          <cell r="L24">
            <v>81974.02</v>
          </cell>
          <cell r="M24">
            <v>84182.73</v>
          </cell>
          <cell r="N24">
            <v>83875.009999999995</v>
          </cell>
          <cell r="O24">
            <v>83438.240000000005</v>
          </cell>
          <cell r="P24">
            <v>84526.74</v>
          </cell>
          <cell r="Q24">
            <v>87836.93</v>
          </cell>
          <cell r="R24">
            <v>91206.27</v>
          </cell>
          <cell r="S24">
            <v>91232.46</v>
          </cell>
          <cell r="T24">
            <v>86626.42</v>
          </cell>
          <cell r="U24">
            <v>86073.96</v>
          </cell>
          <cell r="V24">
            <v>88278.49</v>
          </cell>
          <cell r="W24">
            <v>89821.84</v>
          </cell>
          <cell r="X24">
            <v>88004.12</v>
          </cell>
          <cell r="Y24">
            <v>87201.04</v>
          </cell>
          <cell r="Z24">
            <v>87158.74</v>
          </cell>
          <cell r="AA24">
            <v>86033.600000000006</v>
          </cell>
          <cell r="AB24">
            <v>85023.49</v>
          </cell>
          <cell r="AC24">
            <v>93325.99</v>
          </cell>
          <cell r="AD24">
            <v>98998.33</v>
          </cell>
          <cell r="AE24">
            <v>105499.55</v>
          </cell>
          <cell r="AF24">
            <v>111081.79</v>
          </cell>
          <cell r="AG24">
            <v>115852.36</v>
          </cell>
          <cell r="AH24">
            <v>118980.8</v>
          </cell>
          <cell r="AI24">
            <v>121213.98</v>
          </cell>
          <cell r="AJ24">
            <v>122632.84</v>
          </cell>
          <cell r="AK24">
            <v>123482.13</v>
          </cell>
          <cell r="AL24">
            <v>123662.47</v>
          </cell>
          <cell r="AM24">
            <v>123484.2</v>
          </cell>
          <cell r="AN24">
            <v>122953.01</v>
          </cell>
          <cell r="AO24">
            <v>122531.63</v>
          </cell>
          <cell r="AP24">
            <v>122223.11</v>
          </cell>
          <cell r="AQ24">
            <v>122025.89</v>
          </cell>
          <cell r="AR24">
            <v>121861.35</v>
          </cell>
          <cell r="AS24">
            <v>121702.61</v>
          </cell>
          <cell r="AT24">
            <v>121504.71</v>
          </cell>
          <cell r="AU24">
            <v>121296.13</v>
          </cell>
          <cell r="AV24">
            <v>121064.65</v>
          </cell>
          <cell r="AW24">
            <v>120812.58</v>
          </cell>
          <cell r="AX24">
            <v>120542.98</v>
          </cell>
          <cell r="AY24">
            <v>120224.22</v>
          </cell>
          <cell r="AZ24">
            <v>119877.3</v>
          </cell>
          <cell r="BA24">
            <v>119503.85</v>
          </cell>
          <cell r="BB24">
            <v>119104.05</v>
          </cell>
          <cell r="BC24">
            <v>118674.16</v>
          </cell>
        </row>
        <row r="25">
          <cell r="A25" t="str">
            <v>FCFUEL[ALLC,BIO]</v>
          </cell>
          <cell r="B25" t="str">
            <v>ktoe</v>
          </cell>
          <cell r="C25" t="str">
            <v>EnerBlue</v>
          </cell>
          <cell r="D25" t="str">
            <v>FCFUEL[ALLC,BIO]_ktepS1</v>
          </cell>
          <cell r="E25">
            <v>58998.54</v>
          </cell>
          <cell r="F25">
            <v>57498.11</v>
          </cell>
          <cell r="G25">
            <v>71066.3</v>
          </cell>
          <cell r="H25">
            <v>73594.87</v>
          </cell>
          <cell r="I25">
            <v>76215.95</v>
          </cell>
          <cell r="J25">
            <v>76387.850000000006</v>
          </cell>
          <cell r="K25">
            <v>77721.45</v>
          </cell>
          <cell r="L25">
            <v>81974.02</v>
          </cell>
          <cell r="M25">
            <v>84182.73</v>
          </cell>
          <cell r="N25">
            <v>83875.009999999995</v>
          </cell>
          <cell r="O25">
            <v>83438.240000000005</v>
          </cell>
          <cell r="P25">
            <v>84526.74</v>
          </cell>
          <cell r="Q25">
            <v>87836.93</v>
          </cell>
          <cell r="R25">
            <v>91206.27</v>
          </cell>
          <cell r="S25">
            <v>91232.46</v>
          </cell>
          <cell r="T25">
            <v>86626.42</v>
          </cell>
          <cell r="U25">
            <v>86073.96</v>
          </cell>
          <cell r="V25">
            <v>88278.49</v>
          </cell>
          <cell r="W25">
            <v>89821.84</v>
          </cell>
          <cell r="X25">
            <v>88004.12</v>
          </cell>
          <cell r="Y25">
            <v>87201.04</v>
          </cell>
          <cell r="Z25">
            <v>87158.74</v>
          </cell>
          <cell r="AA25">
            <v>86033.600000000006</v>
          </cell>
          <cell r="AB25">
            <v>85023.49</v>
          </cell>
          <cell r="AC25">
            <v>96637.32</v>
          </cell>
          <cell r="AD25">
            <v>108766.91</v>
          </cell>
          <cell r="AE25">
            <v>125302.38</v>
          </cell>
          <cell r="AF25">
            <v>142600.45000000001</v>
          </cell>
          <cell r="AG25">
            <v>160673.66</v>
          </cell>
          <cell r="AH25">
            <v>177780.45</v>
          </cell>
          <cell r="AI25">
            <v>193077.45</v>
          </cell>
          <cell r="AJ25">
            <v>205156.63</v>
          </cell>
          <cell r="AK25">
            <v>214125.13</v>
          </cell>
          <cell r="AL25">
            <v>219615.95</v>
          </cell>
          <cell r="AM25">
            <v>223338.03</v>
          </cell>
          <cell r="AN25">
            <v>225626.66</v>
          </cell>
          <cell r="AO25">
            <v>227812.3</v>
          </cell>
          <cell r="AP25">
            <v>230028.66</v>
          </cell>
          <cell r="AQ25">
            <v>232289.09</v>
          </cell>
          <cell r="AR25">
            <v>234543.27</v>
          </cell>
          <cell r="AS25">
            <v>236699.09</v>
          </cell>
          <cell r="AT25">
            <v>238525.28</v>
          </cell>
          <cell r="AU25">
            <v>239995.97</v>
          </cell>
          <cell r="AV25">
            <v>241164.11</v>
          </cell>
          <cell r="AW25">
            <v>242025.55</v>
          </cell>
          <cell r="AX25">
            <v>242592.81</v>
          </cell>
          <cell r="AY25">
            <v>242837.92</v>
          </cell>
          <cell r="AZ25">
            <v>242835.73</v>
          </cell>
          <cell r="BA25">
            <v>242643.55</v>
          </cell>
          <cell r="BB25">
            <v>242319.75</v>
          </cell>
          <cell r="BC25">
            <v>241881.84</v>
          </cell>
        </row>
        <row r="26">
          <cell r="A26" t="str">
            <v>FCFUEL[ALLC,BIO]</v>
          </cell>
          <cell r="B26" t="str">
            <v>ktoe</v>
          </cell>
          <cell r="C26" t="str">
            <v>EnerGreen</v>
          </cell>
          <cell r="D26" t="str">
            <v>FCFUEL[ALLC,BIO]_ktepS2</v>
          </cell>
          <cell r="E26">
            <v>58998.54</v>
          </cell>
          <cell r="F26">
            <v>57498.11</v>
          </cell>
          <cell r="G26">
            <v>71066.3</v>
          </cell>
          <cell r="H26">
            <v>73594.87</v>
          </cell>
          <cell r="I26">
            <v>76215.95</v>
          </cell>
          <cell r="J26">
            <v>76387.850000000006</v>
          </cell>
          <cell r="K26">
            <v>77721.45</v>
          </cell>
          <cell r="L26">
            <v>81974.02</v>
          </cell>
          <cell r="M26">
            <v>84182.73</v>
          </cell>
          <cell r="N26">
            <v>83875.009999999995</v>
          </cell>
          <cell r="O26">
            <v>83438.240000000005</v>
          </cell>
          <cell r="P26">
            <v>84526.74</v>
          </cell>
          <cell r="Q26">
            <v>87836.93</v>
          </cell>
          <cell r="R26">
            <v>91206.27</v>
          </cell>
          <cell r="S26">
            <v>91232.46</v>
          </cell>
          <cell r="T26">
            <v>86626.42</v>
          </cell>
          <cell r="U26">
            <v>86073.96</v>
          </cell>
          <cell r="V26">
            <v>88278.49</v>
          </cell>
          <cell r="W26">
            <v>89821.84</v>
          </cell>
          <cell r="X26">
            <v>88004.12</v>
          </cell>
          <cell r="Y26">
            <v>87201.04</v>
          </cell>
          <cell r="Z26">
            <v>87158.74</v>
          </cell>
          <cell r="AA26">
            <v>86033.600000000006</v>
          </cell>
          <cell r="AB26">
            <v>85023.49</v>
          </cell>
          <cell r="AC26">
            <v>93687.65</v>
          </cell>
          <cell r="AD26">
            <v>103998.45</v>
          </cell>
          <cell r="AE26">
            <v>118631.79</v>
          </cell>
          <cell r="AF26">
            <v>133695.78</v>
          </cell>
          <cell r="AG26">
            <v>149722.69</v>
          </cell>
          <cell r="AH26">
            <v>162796.39000000001</v>
          </cell>
          <cell r="AI26">
            <v>172529.72</v>
          </cell>
          <cell r="AJ26">
            <v>179481.95</v>
          </cell>
          <cell r="AK26">
            <v>183671.59</v>
          </cell>
          <cell r="AL26">
            <v>185999.44</v>
          </cell>
          <cell r="AM26">
            <v>187184</v>
          </cell>
          <cell r="AN26">
            <v>187163.98</v>
          </cell>
          <cell r="AO26">
            <v>187089.97</v>
          </cell>
          <cell r="AP26">
            <v>187107.20000000001</v>
          </cell>
          <cell r="AQ26">
            <v>187238.38</v>
          </cell>
          <cell r="AR26">
            <v>187473.5</v>
          </cell>
          <cell r="AS26">
            <v>187689.63</v>
          </cell>
          <cell r="AT26">
            <v>187901.89</v>
          </cell>
          <cell r="AU26">
            <v>188238.61</v>
          </cell>
          <cell r="AV26">
            <v>188861.17</v>
          </cell>
          <cell r="AW26">
            <v>189703.91</v>
          </cell>
          <cell r="AX26">
            <v>190644.2</v>
          </cell>
          <cell r="AY26">
            <v>191883.14</v>
          </cell>
          <cell r="AZ26">
            <v>193050.89</v>
          </cell>
          <cell r="BA26">
            <v>194179.73</v>
          </cell>
          <cell r="BB26">
            <v>195287.38</v>
          </cell>
          <cell r="BC26">
            <v>196198.64</v>
          </cell>
        </row>
        <row r="27">
          <cell r="A27" t="str">
            <v>FCFUEL[ALLC,H2]</v>
          </cell>
          <cell r="B27" t="str">
            <v>ktoe</v>
          </cell>
          <cell r="C27" t="str">
            <v>EnerBase</v>
          </cell>
          <cell r="D27" t="str">
            <v>FCFUEL[ALLC,H2]_ktepS3</v>
          </cell>
          <cell r="E27">
            <v>25929.3</v>
          </cell>
          <cell r="F27">
            <v>26956.9</v>
          </cell>
          <cell r="G27">
            <v>26956.9</v>
          </cell>
          <cell r="H27">
            <v>31100.9</v>
          </cell>
          <cell r="I27">
            <v>32243.9</v>
          </cell>
          <cell r="J27">
            <v>32243.9</v>
          </cell>
          <cell r="K27">
            <v>32243.9</v>
          </cell>
          <cell r="L27">
            <v>35307.599999999999</v>
          </cell>
          <cell r="M27">
            <v>35307.599999999999</v>
          </cell>
          <cell r="N27">
            <v>35307.599999999999</v>
          </cell>
          <cell r="O27">
            <v>35307.599999999999</v>
          </cell>
          <cell r="P27">
            <v>42813.9</v>
          </cell>
          <cell r="Q27">
            <v>42813.9</v>
          </cell>
          <cell r="R27">
            <v>42813.9</v>
          </cell>
          <cell r="S27">
            <v>42813.9</v>
          </cell>
          <cell r="T27">
            <v>42813.9</v>
          </cell>
          <cell r="U27">
            <v>42813.9</v>
          </cell>
          <cell r="V27">
            <v>42813.9</v>
          </cell>
          <cell r="W27">
            <v>42828.2</v>
          </cell>
          <cell r="X27">
            <v>45139.32</v>
          </cell>
          <cell r="Y27">
            <v>46855.07</v>
          </cell>
          <cell r="Z27">
            <v>46855.07</v>
          </cell>
          <cell r="AA27">
            <v>46857.55</v>
          </cell>
          <cell r="AB27">
            <v>49694.06</v>
          </cell>
          <cell r="AC27">
            <v>52668.95</v>
          </cell>
          <cell r="AD27">
            <v>54808.73</v>
          </cell>
          <cell r="AE27">
            <v>58475.58</v>
          </cell>
          <cell r="AF27">
            <v>61764.42</v>
          </cell>
          <cell r="AG27">
            <v>64167.39</v>
          </cell>
          <cell r="AH27">
            <v>66140.34</v>
          </cell>
          <cell r="AI27">
            <v>67651.55</v>
          </cell>
          <cell r="AJ27">
            <v>68539.59</v>
          </cell>
          <cell r="AK27">
            <v>69488.95</v>
          </cell>
          <cell r="AL27">
            <v>70746.62</v>
          </cell>
          <cell r="AM27">
            <v>72098.740000000005</v>
          </cell>
          <cell r="AN27">
            <v>73231.25</v>
          </cell>
          <cell r="AO27">
            <v>74451.41</v>
          </cell>
          <cell r="AP27">
            <v>75760.05</v>
          </cell>
          <cell r="AQ27">
            <v>77132.31</v>
          </cell>
          <cell r="AR27">
            <v>78507.95</v>
          </cell>
          <cell r="AS27">
            <v>79841.38</v>
          </cell>
          <cell r="AT27">
            <v>80990.8</v>
          </cell>
          <cell r="AU27">
            <v>82068.66</v>
          </cell>
          <cell r="AV27">
            <v>83060.62</v>
          </cell>
          <cell r="AW27">
            <v>83960.62</v>
          </cell>
          <cell r="AX27">
            <v>84739.05</v>
          </cell>
          <cell r="AY27">
            <v>85394.23</v>
          </cell>
          <cell r="AZ27">
            <v>85940.02</v>
          </cell>
          <cell r="BA27">
            <v>86373.46</v>
          </cell>
          <cell r="BB27">
            <v>86693.85</v>
          </cell>
          <cell r="BC27">
            <v>86924.08</v>
          </cell>
        </row>
        <row r="28">
          <cell r="A28" t="str">
            <v>FCFUEL[ALLC,H2]</v>
          </cell>
          <cell r="B28" t="str">
            <v>ktoe</v>
          </cell>
          <cell r="C28" t="str">
            <v>EnerBlue</v>
          </cell>
          <cell r="D28" t="str">
            <v>FCFUEL[ALLC,H2]_ktepS1</v>
          </cell>
          <cell r="E28">
            <v>25929.3</v>
          </cell>
          <cell r="F28">
            <v>26956.9</v>
          </cell>
          <cell r="G28">
            <v>26956.9</v>
          </cell>
          <cell r="H28">
            <v>31100.9</v>
          </cell>
          <cell r="I28">
            <v>32243.9</v>
          </cell>
          <cell r="J28">
            <v>32243.9</v>
          </cell>
          <cell r="K28">
            <v>32243.9</v>
          </cell>
          <cell r="L28">
            <v>35307.599999999999</v>
          </cell>
          <cell r="M28">
            <v>35307.599999999999</v>
          </cell>
          <cell r="N28">
            <v>35307.599999999999</v>
          </cell>
          <cell r="O28">
            <v>35307.599999999999</v>
          </cell>
          <cell r="P28">
            <v>42813.9</v>
          </cell>
          <cell r="Q28">
            <v>42813.9</v>
          </cell>
          <cell r="R28">
            <v>42813.9</v>
          </cell>
          <cell r="S28">
            <v>42813.9</v>
          </cell>
          <cell r="T28">
            <v>42813.9</v>
          </cell>
          <cell r="U28">
            <v>42813.9</v>
          </cell>
          <cell r="V28">
            <v>42813.9</v>
          </cell>
          <cell r="W28">
            <v>42828.2</v>
          </cell>
          <cell r="X28">
            <v>45139.32</v>
          </cell>
          <cell r="Y28">
            <v>46855.07</v>
          </cell>
          <cell r="Z28">
            <v>46855.07</v>
          </cell>
          <cell r="AA28">
            <v>46857.55</v>
          </cell>
          <cell r="AB28">
            <v>49694.06</v>
          </cell>
          <cell r="AC28">
            <v>52918.14</v>
          </cell>
          <cell r="AD28">
            <v>56381.43</v>
          </cell>
          <cell r="AE28">
            <v>60770.400000000001</v>
          </cell>
          <cell r="AF28">
            <v>65416.25</v>
          </cell>
          <cell r="AG28">
            <v>70484.92</v>
          </cell>
          <cell r="AH28">
            <v>74365.91</v>
          </cell>
          <cell r="AI28">
            <v>77161.11</v>
          </cell>
          <cell r="AJ28">
            <v>78986.62</v>
          </cell>
          <cell r="AK28">
            <v>80351.850000000006</v>
          </cell>
          <cell r="AL28">
            <v>81769.95</v>
          </cell>
          <cell r="AM28">
            <v>82774.69</v>
          </cell>
          <cell r="AN28">
            <v>83666.880000000005</v>
          </cell>
          <cell r="AO28">
            <v>84554.84</v>
          </cell>
          <cell r="AP28">
            <v>85566.2</v>
          </cell>
          <cell r="AQ28">
            <v>86890.09</v>
          </cell>
          <cell r="AR28">
            <v>88454.99</v>
          </cell>
          <cell r="AS28">
            <v>90348.34</v>
          </cell>
          <cell r="AT28">
            <v>92418.68</v>
          </cell>
          <cell r="AU28">
            <v>94648.19</v>
          </cell>
          <cell r="AV28">
            <v>96956.66</v>
          </cell>
          <cell r="AW28">
            <v>99425.38</v>
          </cell>
          <cell r="AX28">
            <v>102079.2</v>
          </cell>
          <cell r="AY28">
            <v>104818.53</v>
          </cell>
          <cell r="AZ28">
            <v>107622.79</v>
          </cell>
          <cell r="BA28">
            <v>110444.94</v>
          </cell>
          <cell r="BB28">
            <v>113223.18</v>
          </cell>
          <cell r="BC28">
            <v>115885.94</v>
          </cell>
        </row>
        <row r="29">
          <cell r="A29" t="str">
            <v>FCFUEL[ALLC,H2]</v>
          </cell>
          <cell r="B29" t="str">
            <v>ktoe</v>
          </cell>
          <cell r="C29" t="str">
            <v>EnerGreen</v>
          </cell>
          <cell r="D29" t="str">
            <v>FCFUEL[ALLC,H2]_ktepS2</v>
          </cell>
          <cell r="E29">
            <v>25929.3</v>
          </cell>
          <cell r="F29">
            <v>26956.9</v>
          </cell>
          <cell r="G29">
            <v>26956.9</v>
          </cell>
          <cell r="H29">
            <v>31100.9</v>
          </cell>
          <cell r="I29">
            <v>32243.9</v>
          </cell>
          <cell r="J29">
            <v>32243.9</v>
          </cell>
          <cell r="K29">
            <v>32243.9</v>
          </cell>
          <cell r="L29">
            <v>35307.599999999999</v>
          </cell>
          <cell r="M29">
            <v>35307.599999999999</v>
          </cell>
          <cell r="N29">
            <v>35307.599999999999</v>
          </cell>
          <cell r="O29">
            <v>35307.599999999999</v>
          </cell>
          <cell r="P29">
            <v>42813.9</v>
          </cell>
          <cell r="Q29">
            <v>42813.9</v>
          </cell>
          <cell r="R29">
            <v>42813.9</v>
          </cell>
          <cell r="S29">
            <v>42813.9</v>
          </cell>
          <cell r="T29">
            <v>42813.9</v>
          </cell>
          <cell r="U29">
            <v>42813.9</v>
          </cell>
          <cell r="V29">
            <v>42813.9</v>
          </cell>
          <cell r="W29">
            <v>42828.2</v>
          </cell>
          <cell r="X29">
            <v>45139.32</v>
          </cell>
          <cell r="Y29">
            <v>46855.07</v>
          </cell>
          <cell r="Z29">
            <v>46855.07</v>
          </cell>
          <cell r="AA29">
            <v>46857.55</v>
          </cell>
          <cell r="AB29">
            <v>49694.06</v>
          </cell>
          <cell r="AC29">
            <v>53724.29</v>
          </cell>
          <cell r="AD29">
            <v>58498.33</v>
          </cell>
          <cell r="AE29">
            <v>64019.58</v>
          </cell>
          <cell r="AF29">
            <v>71690.25</v>
          </cell>
          <cell r="AG29">
            <v>78306.710000000006</v>
          </cell>
          <cell r="AH29">
            <v>83605.77</v>
          </cell>
          <cell r="AI29">
            <v>88083.25</v>
          </cell>
          <cell r="AJ29">
            <v>92115.48</v>
          </cell>
          <cell r="AK29">
            <v>95899.839999999997</v>
          </cell>
          <cell r="AL29">
            <v>99569.98</v>
          </cell>
          <cell r="AM29">
            <v>102594.07</v>
          </cell>
          <cell r="AN29">
            <v>105667.71</v>
          </cell>
          <cell r="AO29">
            <v>108441.65</v>
          </cell>
          <cell r="AP29">
            <v>111431.53</v>
          </cell>
          <cell r="AQ29">
            <v>114692.69</v>
          </cell>
          <cell r="AR29">
            <v>118093.84</v>
          </cell>
          <cell r="AS29">
            <v>121644.18</v>
          </cell>
          <cell r="AT29">
            <v>125186.4</v>
          </cell>
          <cell r="AU29">
            <v>129029.07</v>
          </cell>
          <cell r="AV29">
            <v>133161.72</v>
          </cell>
          <cell r="AW29">
            <v>137369.22</v>
          </cell>
          <cell r="AX29">
            <v>141615.75</v>
          </cell>
          <cell r="AY29">
            <v>145836.28</v>
          </cell>
          <cell r="AZ29">
            <v>150027.35999999999</v>
          </cell>
          <cell r="BA29">
            <v>154049.03</v>
          </cell>
          <cell r="BB29">
            <v>157914.19</v>
          </cell>
          <cell r="BC29">
            <v>161423.76999999999</v>
          </cell>
        </row>
        <row r="30">
          <cell r="A30" t="str">
            <v>FCFUEL[ALLC,HEA]</v>
          </cell>
          <cell r="B30" t="str">
            <v>ktoe</v>
          </cell>
          <cell r="C30" t="str">
            <v>EnerBase</v>
          </cell>
          <cell r="D30" t="str">
            <v>FCFUEL[ALLC,HEA]_ktepS3</v>
          </cell>
          <cell r="E30">
            <v>23637.35</v>
          </cell>
          <cell r="F30">
            <v>25525.08</v>
          </cell>
          <cell r="G30">
            <v>29033.53</v>
          </cell>
          <cell r="H30">
            <v>32456.9</v>
          </cell>
          <cell r="I30">
            <v>35412.160000000003</v>
          </cell>
          <cell r="J30">
            <v>42453.79</v>
          </cell>
          <cell r="K30">
            <v>47751.21</v>
          </cell>
          <cell r="L30">
            <v>51252.19</v>
          </cell>
          <cell r="M30">
            <v>52213.04</v>
          </cell>
          <cell r="N30">
            <v>54543.13</v>
          </cell>
          <cell r="O30">
            <v>60805.93</v>
          </cell>
          <cell r="P30">
            <v>64136.2</v>
          </cell>
          <cell r="Q30">
            <v>70014.850000000006</v>
          </cell>
          <cell r="R30">
            <v>75026.59</v>
          </cell>
          <cell r="S30">
            <v>77530.34</v>
          </cell>
          <cell r="T30">
            <v>82941.740000000005</v>
          </cell>
          <cell r="U30">
            <v>89843.41</v>
          </cell>
          <cell r="V30">
            <v>95611.21</v>
          </cell>
          <cell r="W30">
            <v>107308.72</v>
          </cell>
          <cell r="X30">
            <v>111352.41</v>
          </cell>
          <cell r="Y30">
            <v>121158.39999999999</v>
          </cell>
          <cell r="Z30">
            <v>147390.09</v>
          </cell>
          <cell r="AA30">
            <v>161134.66</v>
          </cell>
          <cell r="AB30">
            <v>176327.14</v>
          </cell>
          <cell r="AC30">
            <v>201982.78</v>
          </cell>
          <cell r="AD30">
            <v>197600.23</v>
          </cell>
          <cell r="AE30">
            <v>195034.64</v>
          </cell>
          <cell r="AF30">
            <v>193546.94</v>
          </cell>
          <cell r="AG30">
            <v>190894.59</v>
          </cell>
          <cell r="AH30">
            <v>188287.97</v>
          </cell>
          <cell r="AI30">
            <v>185746.33</v>
          </cell>
          <cell r="AJ30">
            <v>182760.33</v>
          </cell>
          <cell r="AK30">
            <v>179519.5</v>
          </cell>
          <cell r="AL30">
            <v>176382.84</v>
          </cell>
          <cell r="AM30">
            <v>173366</v>
          </cell>
          <cell r="AN30">
            <v>170456.34</v>
          </cell>
          <cell r="AO30">
            <v>167660.03</v>
          </cell>
          <cell r="AP30">
            <v>164975.51999999999</v>
          </cell>
          <cell r="AQ30">
            <v>162400.44</v>
          </cell>
          <cell r="AR30">
            <v>159931.26999999999</v>
          </cell>
          <cell r="AS30">
            <v>157564.56</v>
          </cell>
          <cell r="AT30">
            <v>155264.63</v>
          </cell>
          <cell r="AU30">
            <v>153029.44</v>
          </cell>
          <cell r="AV30">
            <v>150856.53</v>
          </cell>
          <cell r="AW30">
            <v>148743.75</v>
          </cell>
          <cell r="AX30">
            <v>146689.23000000001</v>
          </cell>
          <cell r="AY30">
            <v>144688.16</v>
          </cell>
          <cell r="AZ30">
            <v>142739.31</v>
          </cell>
          <cell r="BA30">
            <v>140840.82999999999</v>
          </cell>
          <cell r="BB30">
            <v>138991.06</v>
          </cell>
          <cell r="BC30">
            <v>137188.22</v>
          </cell>
        </row>
        <row r="31">
          <cell r="A31" t="str">
            <v>FCFUEL[ALLC,HEA]</v>
          </cell>
          <cell r="B31" t="str">
            <v>ktoe</v>
          </cell>
          <cell r="C31" t="str">
            <v>EnerBlue</v>
          </cell>
          <cell r="D31" t="str">
            <v>FCFUEL[ALLC,HEA]_ktepS1</v>
          </cell>
          <cell r="E31">
            <v>23637.35</v>
          </cell>
          <cell r="F31">
            <v>25525.08</v>
          </cell>
          <cell r="G31">
            <v>29033.53</v>
          </cell>
          <cell r="H31">
            <v>32456.9</v>
          </cell>
          <cell r="I31">
            <v>35412.160000000003</v>
          </cell>
          <cell r="J31">
            <v>42453.79</v>
          </cell>
          <cell r="K31">
            <v>47751.21</v>
          </cell>
          <cell r="L31">
            <v>51252.19</v>
          </cell>
          <cell r="M31">
            <v>52213.04</v>
          </cell>
          <cell r="N31">
            <v>54543.13</v>
          </cell>
          <cell r="O31">
            <v>60805.93</v>
          </cell>
          <cell r="P31">
            <v>64136.2</v>
          </cell>
          <cell r="Q31">
            <v>70014.850000000006</v>
          </cell>
          <cell r="R31">
            <v>75026.59</v>
          </cell>
          <cell r="S31">
            <v>77530.34</v>
          </cell>
          <cell r="T31">
            <v>82941.740000000005</v>
          </cell>
          <cell r="U31">
            <v>89843.41</v>
          </cell>
          <cell r="V31">
            <v>95611.21</v>
          </cell>
          <cell r="W31">
            <v>107308.72</v>
          </cell>
          <cell r="X31">
            <v>111352.41</v>
          </cell>
          <cell r="Y31">
            <v>121158.39999999999</v>
          </cell>
          <cell r="Z31">
            <v>147390.09</v>
          </cell>
          <cell r="AA31">
            <v>161134.66</v>
          </cell>
          <cell r="AB31">
            <v>176327.14</v>
          </cell>
          <cell r="AC31">
            <v>201583.28</v>
          </cell>
          <cell r="AD31">
            <v>197053.48</v>
          </cell>
          <cell r="AE31">
            <v>194205.8</v>
          </cell>
          <cell r="AF31">
            <v>192114.42</v>
          </cell>
          <cell r="AG31">
            <v>189158.94</v>
          </cell>
          <cell r="AH31">
            <v>186271.44</v>
          </cell>
          <cell r="AI31">
            <v>183453.3</v>
          </cell>
          <cell r="AJ31">
            <v>180078.92</v>
          </cell>
          <cell r="AK31">
            <v>176560.59</v>
          </cell>
          <cell r="AL31">
            <v>173126.95</v>
          </cell>
          <cell r="AM31">
            <v>169798.55</v>
          </cell>
          <cell r="AN31">
            <v>166571.19</v>
          </cell>
          <cell r="AO31">
            <v>163461.98000000001</v>
          </cell>
          <cell r="AP31">
            <v>160471.63</v>
          </cell>
          <cell r="AQ31">
            <v>157599.84</v>
          </cell>
          <cell r="AR31">
            <v>154846.45000000001</v>
          </cell>
          <cell r="AS31">
            <v>152210.17000000001</v>
          </cell>
          <cell r="AT31">
            <v>149655.13</v>
          </cell>
          <cell r="AU31">
            <v>147178.66</v>
          </cell>
          <cell r="AV31">
            <v>144777</v>
          </cell>
          <cell r="AW31">
            <v>142447.20000000001</v>
          </cell>
          <cell r="AX31">
            <v>140187.13</v>
          </cell>
          <cell r="AY31">
            <v>137987.5</v>
          </cell>
          <cell r="AZ31">
            <v>135846.56</v>
          </cell>
          <cell r="BA31">
            <v>133760.92000000001</v>
          </cell>
          <cell r="BB31">
            <v>131727.70000000001</v>
          </cell>
          <cell r="BC31">
            <v>129744.1</v>
          </cell>
        </row>
        <row r="32">
          <cell r="A32" t="str">
            <v>FCFUEL[ALLC,HEA]</v>
          </cell>
          <cell r="B32" t="str">
            <v>ktoe</v>
          </cell>
          <cell r="C32" t="str">
            <v>EnerGreen</v>
          </cell>
          <cell r="D32" t="str">
            <v>FCFUEL[ALLC,HEA]_ktepS2</v>
          </cell>
          <cell r="E32">
            <v>23637.35</v>
          </cell>
          <cell r="F32">
            <v>25525.08</v>
          </cell>
          <cell r="G32">
            <v>29033.53</v>
          </cell>
          <cell r="H32">
            <v>32456.9</v>
          </cell>
          <cell r="I32">
            <v>35412.160000000003</v>
          </cell>
          <cell r="J32">
            <v>42453.79</v>
          </cell>
          <cell r="K32">
            <v>47751.21</v>
          </cell>
          <cell r="L32">
            <v>51252.19</v>
          </cell>
          <cell r="M32">
            <v>52213.04</v>
          </cell>
          <cell r="N32">
            <v>54543.13</v>
          </cell>
          <cell r="O32">
            <v>60805.93</v>
          </cell>
          <cell r="P32">
            <v>64136.2</v>
          </cell>
          <cell r="Q32">
            <v>70014.850000000006</v>
          </cell>
          <cell r="R32">
            <v>75026.59</v>
          </cell>
          <cell r="S32">
            <v>77530.34</v>
          </cell>
          <cell r="T32">
            <v>82941.740000000005</v>
          </cell>
          <cell r="U32">
            <v>89843.41</v>
          </cell>
          <cell r="V32">
            <v>95611.21</v>
          </cell>
          <cell r="W32">
            <v>107308.72</v>
          </cell>
          <cell r="X32">
            <v>111352.41</v>
          </cell>
          <cell r="Y32">
            <v>121158.39999999999</v>
          </cell>
          <cell r="Z32">
            <v>147390.09</v>
          </cell>
          <cell r="AA32">
            <v>161134.66</v>
          </cell>
          <cell r="AB32">
            <v>176327.14</v>
          </cell>
          <cell r="AC32">
            <v>201587.08</v>
          </cell>
          <cell r="AD32">
            <v>197332.88</v>
          </cell>
          <cell r="AE32">
            <v>194481.3</v>
          </cell>
          <cell r="AF32">
            <v>192170.98</v>
          </cell>
          <cell r="AG32">
            <v>189229.59</v>
          </cell>
          <cell r="AH32">
            <v>186352.58</v>
          </cell>
          <cell r="AI32">
            <v>183536.89</v>
          </cell>
          <cell r="AJ32">
            <v>180174.61</v>
          </cell>
          <cell r="AK32">
            <v>176650.42</v>
          </cell>
          <cell r="AL32">
            <v>173211.16</v>
          </cell>
          <cell r="AM32">
            <v>169873.47</v>
          </cell>
          <cell r="AN32">
            <v>166636.44</v>
          </cell>
          <cell r="AO32">
            <v>163522.34</v>
          </cell>
          <cell r="AP32">
            <v>160530.06</v>
          </cell>
          <cell r="AQ32">
            <v>157658.35999999999</v>
          </cell>
          <cell r="AR32">
            <v>154904.01999999999</v>
          </cell>
          <cell r="AS32">
            <v>152262.75</v>
          </cell>
          <cell r="AT32">
            <v>149697</v>
          </cell>
          <cell r="AU32">
            <v>147204.06</v>
          </cell>
          <cell r="AV32">
            <v>144781.57999999999</v>
          </cell>
          <cell r="AW32">
            <v>142425.41</v>
          </cell>
          <cell r="AX32">
            <v>140131.09</v>
          </cell>
          <cell r="AY32">
            <v>137892.14000000001</v>
          </cell>
          <cell r="AZ32">
            <v>135707.76999999999</v>
          </cell>
          <cell r="BA32">
            <v>133577.35999999999</v>
          </cell>
          <cell r="BB32">
            <v>131500.19</v>
          </cell>
          <cell r="BC32">
            <v>129472.7</v>
          </cell>
        </row>
        <row r="33">
          <cell r="A33" t="str">
            <v>FCSECTORS TOTAL[ALLC,INDUS]</v>
          </cell>
          <cell r="B33" t="str">
            <v>ktoe</v>
          </cell>
          <cell r="C33" t="str">
            <v>EnerBase</v>
          </cell>
          <cell r="D33" t="str">
            <v>FCSECTORS TOTAL[ALLC,INDUS]_ktepS3</v>
          </cell>
          <cell r="E33">
            <v>379909.19</v>
          </cell>
          <cell r="F33">
            <v>394062.31</v>
          </cell>
          <cell r="G33">
            <v>428360.81</v>
          </cell>
          <cell r="H33">
            <v>495392.19</v>
          </cell>
          <cell r="I33">
            <v>616904.81000000006</v>
          </cell>
          <cell r="J33">
            <v>721855.38</v>
          </cell>
          <cell r="K33">
            <v>820431.19</v>
          </cell>
          <cell r="L33">
            <v>918536.19</v>
          </cell>
          <cell r="M33">
            <v>956677.5</v>
          </cell>
          <cell r="N33">
            <v>1041682.75</v>
          </cell>
          <cell r="O33">
            <v>1105565.3799999999</v>
          </cell>
          <cell r="P33">
            <v>1198076</v>
          </cell>
          <cell r="Q33">
            <v>1232957.75</v>
          </cell>
          <cell r="R33">
            <v>1301831.75</v>
          </cell>
          <cell r="S33">
            <v>1350046.63</v>
          </cell>
          <cell r="T33">
            <v>1330229.5</v>
          </cell>
          <cell r="U33">
            <v>1330797.3799999999</v>
          </cell>
          <cell r="V33">
            <v>1336455.3799999999</v>
          </cell>
          <cell r="W33">
            <v>1394219.63</v>
          </cell>
          <cell r="X33">
            <v>1436400.38</v>
          </cell>
          <cell r="Y33">
            <v>1526355.13</v>
          </cell>
          <cell r="Z33">
            <v>1584796.88</v>
          </cell>
          <cell r="AA33">
            <v>1571247.88</v>
          </cell>
          <cell r="AB33">
            <v>1602400.13</v>
          </cell>
          <cell r="AC33">
            <v>1638290.38</v>
          </cell>
          <cell r="AD33">
            <v>1658046.88</v>
          </cell>
          <cell r="AE33">
            <v>1677886.38</v>
          </cell>
          <cell r="AF33">
            <v>1697701.25</v>
          </cell>
          <cell r="AG33">
            <v>1713006.38</v>
          </cell>
          <cell r="AH33">
            <v>1725850.5</v>
          </cell>
          <cell r="AI33">
            <v>1738256.88</v>
          </cell>
          <cell r="AJ33">
            <v>1755377.38</v>
          </cell>
          <cell r="AK33">
            <v>1774845.63</v>
          </cell>
          <cell r="AL33">
            <v>1786910.5</v>
          </cell>
          <cell r="AM33">
            <v>1800277.88</v>
          </cell>
          <cell r="AN33">
            <v>1811603.63</v>
          </cell>
          <cell r="AO33">
            <v>1822170.75</v>
          </cell>
          <cell r="AP33">
            <v>1832775.13</v>
          </cell>
          <cell r="AQ33">
            <v>1842329.88</v>
          </cell>
          <cell r="AR33">
            <v>1850467.5</v>
          </cell>
          <cell r="AS33">
            <v>1857372.25</v>
          </cell>
          <cell r="AT33">
            <v>1862619.88</v>
          </cell>
          <cell r="AU33">
            <v>1867331.63</v>
          </cell>
          <cell r="AV33">
            <v>1871486.5</v>
          </cell>
          <cell r="AW33">
            <v>1875171.38</v>
          </cell>
          <cell r="AX33">
            <v>1878389</v>
          </cell>
          <cell r="AY33">
            <v>1880341.5</v>
          </cell>
          <cell r="AZ33">
            <v>1881334.25</v>
          </cell>
          <cell r="BA33">
            <v>1881438.5</v>
          </cell>
          <cell r="BB33">
            <v>1880761</v>
          </cell>
          <cell r="BC33">
            <v>1879376.13</v>
          </cell>
        </row>
        <row r="34">
          <cell r="A34" t="str">
            <v>FCSECTORS TOTAL[ALLC,INDUS]</v>
          </cell>
          <cell r="B34" t="str">
            <v>ktoe</v>
          </cell>
          <cell r="C34" t="str">
            <v>EnerBlue</v>
          </cell>
          <cell r="D34" t="str">
            <v>FCSECTORS TOTAL[ALLC,INDUS]_ktepS1</v>
          </cell>
          <cell r="E34">
            <v>379909.19</v>
          </cell>
          <cell r="F34">
            <v>394062.31</v>
          </cell>
          <cell r="G34">
            <v>428360.81</v>
          </cell>
          <cell r="H34">
            <v>495392.19</v>
          </cell>
          <cell r="I34">
            <v>616904.81000000006</v>
          </cell>
          <cell r="J34">
            <v>721855.38</v>
          </cell>
          <cell r="K34">
            <v>820431.19</v>
          </cell>
          <cell r="L34">
            <v>918536.19</v>
          </cell>
          <cell r="M34">
            <v>956677.5</v>
          </cell>
          <cell r="N34">
            <v>1041682.75</v>
          </cell>
          <cell r="O34">
            <v>1105565.3799999999</v>
          </cell>
          <cell r="P34">
            <v>1198076</v>
          </cell>
          <cell r="Q34">
            <v>1232957.75</v>
          </cell>
          <cell r="R34">
            <v>1301831.75</v>
          </cell>
          <cell r="S34">
            <v>1350046.63</v>
          </cell>
          <cell r="T34">
            <v>1330229.5</v>
          </cell>
          <cell r="U34">
            <v>1330797.3799999999</v>
          </cell>
          <cell r="V34">
            <v>1336455.3799999999</v>
          </cell>
          <cell r="W34">
            <v>1394219.63</v>
          </cell>
          <cell r="X34">
            <v>1436400.38</v>
          </cell>
          <cell r="Y34">
            <v>1526355.13</v>
          </cell>
          <cell r="Z34">
            <v>1584796.88</v>
          </cell>
          <cell r="AA34">
            <v>1571247.88</v>
          </cell>
          <cell r="AB34">
            <v>1602400.13</v>
          </cell>
          <cell r="AC34">
            <v>1640830</v>
          </cell>
          <cell r="AD34">
            <v>1655277</v>
          </cell>
          <cell r="AE34">
            <v>1662498.63</v>
          </cell>
          <cell r="AF34">
            <v>1659710.5</v>
          </cell>
          <cell r="AG34">
            <v>1650399.5</v>
          </cell>
          <cell r="AH34">
            <v>1632979.38</v>
          </cell>
          <cell r="AI34">
            <v>1611051.75</v>
          </cell>
          <cell r="AJ34">
            <v>1584539.75</v>
          </cell>
          <cell r="AK34">
            <v>1555177.75</v>
          </cell>
          <cell r="AL34">
            <v>1519275.25</v>
          </cell>
          <cell r="AM34">
            <v>1484937.13</v>
          </cell>
          <cell r="AN34">
            <v>1451550.13</v>
          </cell>
          <cell r="AO34">
            <v>1423443.38</v>
          </cell>
          <cell r="AP34">
            <v>1400509.13</v>
          </cell>
          <cell r="AQ34">
            <v>1382404.38</v>
          </cell>
          <cell r="AR34">
            <v>1368391</v>
          </cell>
          <cell r="AS34">
            <v>1357646.25</v>
          </cell>
          <cell r="AT34">
            <v>1348471.75</v>
          </cell>
          <cell r="AU34">
            <v>1340471.6299999999</v>
          </cell>
          <cell r="AV34">
            <v>1333578.75</v>
          </cell>
          <cell r="AW34">
            <v>1327716.6299999999</v>
          </cell>
          <cell r="AX34">
            <v>1322833.6299999999</v>
          </cell>
          <cell r="AY34">
            <v>1318086</v>
          </cell>
          <cell r="AZ34">
            <v>1313459.1299999999</v>
          </cell>
          <cell r="BA34">
            <v>1308766.1299999999</v>
          </cell>
          <cell r="BB34">
            <v>1303841.8799999999</v>
          </cell>
          <cell r="BC34">
            <v>1298525.25</v>
          </cell>
        </row>
        <row r="35">
          <cell r="A35" t="str">
            <v>FCSECTORS TOTAL[ALLC,INDUS]</v>
          </cell>
          <cell r="B35" t="str">
            <v>ktoe</v>
          </cell>
          <cell r="C35" t="str">
            <v>EnerGreen</v>
          </cell>
          <cell r="D35" t="str">
            <v>FCSECTORS TOTAL[ALLC,INDUS]_ktepS2</v>
          </cell>
          <cell r="E35">
            <v>379909.19</v>
          </cell>
          <cell r="F35">
            <v>394062.31</v>
          </cell>
          <cell r="G35">
            <v>428360.81</v>
          </cell>
          <cell r="H35">
            <v>495392.19</v>
          </cell>
          <cell r="I35">
            <v>616904.81000000006</v>
          </cell>
          <cell r="J35">
            <v>721855.38</v>
          </cell>
          <cell r="K35">
            <v>820431.19</v>
          </cell>
          <cell r="L35">
            <v>918536.19</v>
          </cell>
          <cell r="M35">
            <v>956677.5</v>
          </cell>
          <cell r="N35">
            <v>1041682.75</v>
          </cell>
          <cell r="O35">
            <v>1105565.3799999999</v>
          </cell>
          <cell r="P35">
            <v>1198076</v>
          </cell>
          <cell r="Q35">
            <v>1232957.75</v>
          </cell>
          <cell r="R35">
            <v>1301831.75</v>
          </cell>
          <cell r="S35">
            <v>1350046.63</v>
          </cell>
          <cell r="T35">
            <v>1330229.5</v>
          </cell>
          <cell r="U35">
            <v>1330797.3799999999</v>
          </cell>
          <cell r="V35">
            <v>1336455.3799999999</v>
          </cell>
          <cell r="W35">
            <v>1394219.63</v>
          </cell>
          <cell r="X35">
            <v>1436400.38</v>
          </cell>
          <cell r="Y35">
            <v>1526355.13</v>
          </cell>
          <cell r="Z35">
            <v>1584796.88</v>
          </cell>
          <cell r="AA35">
            <v>1571247.88</v>
          </cell>
          <cell r="AB35">
            <v>1602400.13</v>
          </cell>
          <cell r="AC35">
            <v>1635093.75</v>
          </cell>
          <cell r="AD35">
            <v>1643322</v>
          </cell>
          <cell r="AE35">
            <v>1643386.5</v>
          </cell>
          <cell r="AF35">
            <v>1633682.63</v>
          </cell>
          <cell r="AG35">
            <v>1615865.5</v>
          </cell>
          <cell r="AH35">
            <v>1589469.13</v>
          </cell>
          <cell r="AI35">
            <v>1560864.88</v>
          </cell>
          <cell r="AJ35">
            <v>1525425.5</v>
          </cell>
          <cell r="AK35">
            <v>1484684.5</v>
          </cell>
          <cell r="AL35">
            <v>1437103</v>
          </cell>
          <cell r="AM35">
            <v>1392965.5</v>
          </cell>
          <cell r="AN35">
            <v>1352190.13</v>
          </cell>
          <cell r="AO35">
            <v>1318798.5</v>
          </cell>
          <cell r="AP35">
            <v>1293169.75</v>
          </cell>
          <cell r="AQ35">
            <v>1274411.6299999999</v>
          </cell>
          <cell r="AR35">
            <v>1261390</v>
          </cell>
          <cell r="AS35">
            <v>1252708.5</v>
          </cell>
          <cell r="AT35">
            <v>1246303.1299999999</v>
          </cell>
          <cell r="AU35">
            <v>1240746.1299999999</v>
          </cell>
          <cell r="AV35">
            <v>1234887.1299999999</v>
          </cell>
          <cell r="AW35">
            <v>1228707.25</v>
          </cell>
          <cell r="AX35">
            <v>1222516.8799999999</v>
          </cell>
          <cell r="AY35">
            <v>1215260.75</v>
          </cell>
          <cell r="AZ35">
            <v>1206835.8799999999</v>
          </cell>
          <cell r="BA35">
            <v>1196934.25</v>
          </cell>
          <cell r="BB35">
            <v>1185484.6299999999</v>
          </cell>
          <cell r="BC35">
            <v>1173030.1299999999</v>
          </cell>
        </row>
        <row r="36">
          <cell r="A36" t="str">
            <v>FCSECTORS TOTAL[ALLC,RASS]</v>
          </cell>
          <cell r="B36" t="str">
            <v>ktoe</v>
          </cell>
          <cell r="C36" t="str">
            <v>EnerBase</v>
          </cell>
          <cell r="D36" t="str">
            <v>FCSECTORS TOTAL[ALLC,RASS]_ktepS3</v>
          </cell>
          <cell r="E36">
            <v>197909.33</v>
          </cell>
          <cell r="F36">
            <v>202407.34</v>
          </cell>
          <cell r="G36">
            <v>208563.23</v>
          </cell>
          <cell r="H36">
            <v>229873.84</v>
          </cell>
          <cell r="I36">
            <v>254764.53</v>
          </cell>
          <cell r="J36">
            <v>272176</v>
          </cell>
          <cell r="K36">
            <v>288325.94</v>
          </cell>
          <cell r="L36">
            <v>304228.46999999997</v>
          </cell>
          <cell r="M36">
            <v>308038.90999999997</v>
          </cell>
          <cell r="N36">
            <v>321189.06</v>
          </cell>
          <cell r="O36">
            <v>339425.41</v>
          </cell>
          <cell r="P36">
            <v>360945.81</v>
          </cell>
          <cell r="Q36">
            <v>380390.19</v>
          </cell>
          <cell r="R36">
            <v>402616</v>
          </cell>
          <cell r="S36">
            <v>414285.06</v>
          </cell>
          <cell r="T36">
            <v>435476.44</v>
          </cell>
          <cell r="U36">
            <v>455073.97</v>
          </cell>
          <cell r="V36">
            <v>470242.88</v>
          </cell>
          <cell r="W36">
            <v>478229.69</v>
          </cell>
          <cell r="X36">
            <v>481194.03</v>
          </cell>
          <cell r="Y36">
            <v>494392.63</v>
          </cell>
          <cell r="Z36">
            <v>519835.13</v>
          </cell>
          <cell r="AA36">
            <v>546787.31000000006</v>
          </cell>
          <cell r="AB36">
            <v>576178.31000000006</v>
          </cell>
          <cell r="AC36">
            <v>610672.63</v>
          </cell>
          <cell r="AD36">
            <v>617405.63</v>
          </cell>
          <cell r="AE36">
            <v>625681.75</v>
          </cell>
          <cell r="AF36">
            <v>636570</v>
          </cell>
          <cell r="AG36">
            <v>645558.81000000006</v>
          </cell>
          <cell r="AH36">
            <v>652427.43999999994</v>
          </cell>
          <cell r="AI36">
            <v>658653.81000000006</v>
          </cell>
          <cell r="AJ36">
            <v>664264</v>
          </cell>
          <cell r="AK36">
            <v>669216.63</v>
          </cell>
          <cell r="AL36">
            <v>673592.25</v>
          </cell>
          <cell r="AM36">
            <v>677372.31</v>
          </cell>
          <cell r="AN36">
            <v>680532.38</v>
          </cell>
          <cell r="AO36">
            <v>683099.44</v>
          </cell>
          <cell r="AP36">
            <v>684977.81</v>
          </cell>
          <cell r="AQ36">
            <v>686215</v>
          </cell>
          <cell r="AR36">
            <v>686877.63</v>
          </cell>
          <cell r="AS36">
            <v>687012.13</v>
          </cell>
          <cell r="AT36">
            <v>686947.56</v>
          </cell>
          <cell r="AU36">
            <v>686505.5</v>
          </cell>
          <cell r="AV36">
            <v>685681</v>
          </cell>
          <cell r="AW36">
            <v>684476.88</v>
          </cell>
          <cell r="AX36">
            <v>682870.56</v>
          </cell>
          <cell r="AY36">
            <v>680682.56</v>
          </cell>
          <cell r="AZ36">
            <v>678112.13</v>
          </cell>
          <cell r="BA36">
            <v>675194.69</v>
          </cell>
          <cell r="BB36">
            <v>671962.31</v>
          </cell>
          <cell r="BC36">
            <v>668438.56000000006</v>
          </cell>
        </row>
        <row r="37">
          <cell r="A37" t="str">
            <v>FCSECTORS TOTAL[ALLC,RASS]</v>
          </cell>
          <cell r="B37" t="str">
            <v>ktoe</v>
          </cell>
          <cell r="C37" t="str">
            <v>EnerBlue</v>
          </cell>
          <cell r="D37" t="str">
            <v>FCSECTORS TOTAL[ALLC,RASS]_ktepS1</v>
          </cell>
          <cell r="E37">
            <v>197909.33</v>
          </cell>
          <cell r="F37">
            <v>202407.34</v>
          </cell>
          <cell r="G37">
            <v>208563.23</v>
          </cell>
          <cell r="H37">
            <v>229873.84</v>
          </cell>
          <cell r="I37">
            <v>254764.53</v>
          </cell>
          <cell r="J37">
            <v>272176</v>
          </cell>
          <cell r="K37">
            <v>288325.94</v>
          </cell>
          <cell r="L37">
            <v>304228.46999999997</v>
          </cell>
          <cell r="M37">
            <v>308038.90999999997</v>
          </cell>
          <cell r="N37">
            <v>321189.06</v>
          </cell>
          <cell r="O37">
            <v>339425.41</v>
          </cell>
          <cell r="P37">
            <v>360945.81</v>
          </cell>
          <cell r="Q37">
            <v>380390.19</v>
          </cell>
          <cell r="R37">
            <v>402616</v>
          </cell>
          <cell r="S37">
            <v>414285.06</v>
          </cell>
          <cell r="T37">
            <v>435476.44</v>
          </cell>
          <cell r="U37">
            <v>455073.97</v>
          </cell>
          <cell r="V37">
            <v>470242.88</v>
          </cell>
          <cell r="W37">
            <v>478229.69</v>
          </cell>
          <cell r="X37">
            <v>481194.03</v>
          </cell>
          <cell r="Y37">
            <v>494392.63</v>
          </cell>
          <cell r="Z37">
            <v>519835.13</v>
          </cell>
          <cell r="AA37">
            <v>546787.31000000006</v>
          </cell>
          <cell r="AB37">
            <v>576178.31000000006</v>
          </cell>
          <cell r="AC37">
            <v>610351.5</v>
          </cell>
          <cell r="AD37">
            <v>614950.75</v>
          </cell>
          <cell r="AE37">
            <v>619286.31000000006</v>
          </cell>
          <cell r="AF37">
            <v>624183</v>
          </cell>
          <cell r="AG37">
            <v>626150.68999999994</v>
          </cell>
          <cell r="AH37">
            <v>625465.75</v>
          </cell>
          <cell r="AI37">
            <v>624064.13</v>
          </cell>
          <cell r="AJ37">
            <v>622709.13</v>
          </cell>
          <cell r="AK37">
            <v>621614.5</v>
          </cell>
          <cell r="AL37">
            <v>620796.13</v>
          </cell>
          <cell r="AM37">
            <v>620027.31000000006</v>
          </cell>
          <cell r="AN37">
            <v>619152.75</v>
          </cell>
          <cell r="AO37">
            <v>618122.81000000006</v>
          </cell>
          <cell r="AP37">
            <v>616582.63</v>
          </cell>
          <cell r="AQ37">
            <v>614585.06000000006</v>
          </cell>
          <cell r="AR37">
            <v>612288.5</v>
          </cell>
          <cell r="AS37">
            <v>609698.68999999994</v>
          </cell>
          <cell r="AT37">
            <v>607044.88</v>
          </cell>
          <cell r="AU37">
            <v>604099.18999999994</v>
          </cell>
          <cell r="AV37">
            <v>600859.25</v>
          </cell>
          <cell r="AW37">
            <v>597308.63</v>
          </cell>
          <cell r="AX37">
            <v>593398</v>
          </cell>
          <cell r="AY37">
            <v>588954.06000000006</v>
          </cell>
          <cell r="AZ37">
            <v>584069.25</v>
          </cell>
          <cell r="BA37">
            <v>578783.25</v>
          </cell>
          <cell r="BB37">
            <v>573146</v>
          </cell>
          <cell r="BC37">
            <v>567202.88</v>
          </cell>
        </row>
        <row r="38">
          <cell r="A38" t="str">
            <v>FCSECTORS TOTAL[ALLC,RASS]</v>
          </cell>
          <cell r="B38" t="str">
            <v>ktoe</v>
          </cell>
          <cell r="C38" t="str">
            <v>EnerGreen</v>
          </cell>
          <cell r="D38" t="str">
            <v>FCSECTORS TOTAL[ALLC,RASS]_ktepS2</v>
          </cell>
          <cell r="E38">
            <v>197909.33</v>
          </cell>
          <cell r="F38">
            <v>202407.34</v>
          </cell>
          <cell r="G38">
            <v>208563.23</v>
          </cell>
          <cell r="H38">
            <v>229873.84</v>
          </cell>
          <cell r="I38">
            <v>254764.53</v>
          </cell>
          <cell r="J38">
            <v>272176</v>
          </cell>
          <cell r="K38">
            <v>288325.94</v>
          </cell>
          <cell r="L38">
            <v>304228.46999999997</v>
          </cell>
          <cell r="M38">
            <v>308038.90999999997</v>
          </cell>
          <cell r="N38">
            <v>321189.06</v>
          </cell>
          <cell r="O38">
            <v>339425.41</v>
          </cell>
          <cell r="P38">
            <v>360945.81</v>
          </cell>
          <cell r="Q38">
            <v>380390.19</v>
          </cell>
          <cell r="R38">
            <v>402616</v>
          </cell>
          <cell r="S38">
            <v>414285.06</v>
          </cell>
          <cell r="T38">
            <v>435476.44</v>
          </cell>
          <cell r="U38">
            <v>455073.97</v>
          </cell>
          <cell r="V38">
            <v>470242.88</v>
          </cell>
          <cell r="W38">
            <v>478229.69</v>
          </cell>
          <cell r="X38">
            <v>481194.03</v>
          </cell>
          <cell r="Y38">
            <v>494392.63</v>
          </cell>
          <cell r="Z38">
            <v>519835.13</v>
          </cell>
          <cell r="AA38">
            <v>546787.31000000006</v>
          </cell>
          <cell r="AB38">
            <v>576178.31000000006</v>
          </cell>
          <cell r="AC38">
            <v>609751.81000000006</v>
          </cell>
          <cell r="AD38">
            <v>613932.68999999994</v>
          </cell>
          <cell r="AE38">
            <v>616746.18999999994</v>
          </cell>
          <cell r="AF38">
            <v>618903.43999999994</v>
          </cell>
          <cell r="AG38">
            <v>617556.38</v>
          </cell>
          <cell r="AH38">
            <v>613367.81000000006</v>
          </cell>
          <cell r="AI38">
            <v>608724.38</v>
          </cell>
          <cell r="AJ38">
            <v>604395</v>
          </cell>
          <cell r="AK38">
            <v>600583.68999999994</v>
          </cell>
          <cell r="AL38">
            <v>597292.88</v>
          </cell>
          <cell r="AM38">
            <v>594309.88</v>
          </cell>
          <cell r="AN38">
            <v>591460.75</v>
          </cell>
          <cell r="AO38">
            <v>588861.06000000006</v>
          </cell>
          <cell r="AP38">
            <v>586033.18999999994</v>
          </cell>
          <cell r="AQ38">
            <v>582967.25</v>
          </cell>
          <cell r="AR38">
            <v>579833.06000000006</v>
          </cell>
          <cell r="AS38">
            <v>576617.63</v>
          </cell>
          <cell r="AT38">
            <v>573320.63</v>
          </cell>
          <cell r="AU38">
            <v>569517.88</v>
          </cell>
          <cell r="AV38">
            <v>565061.88</v>
          </cell>
          <cell r="AW38">
            <v>560154.31000000006</v>
          </cell>
          <cell r="AX38">
            <v>555098.56000000006</v>
          </cell>
          <cell r="AY38">
            <v>549815.31000000006</v>
          </cell>
          <cell r="AZ38">
            <v>544396.88</v>
          </cell>
          <cell r="BA38">
            <v>538847.25</v>
          </cell>
          <cell r="BB38">
            <v>533157.06000000006</v>
          </cell>
          <cell r="BC38">
            <v>527419.06000000006</v>
          </cell>
        </row>
        <row r="39">
          <cell r="A39" t="str">
            <v>FCSECTORS TOTAL[ALLC,TRANS]</v>
          </cell>
          <cell r="B39" t="str">
            <v>ktoe</v>
          </cell>
          <cell r="C39" t="str">
            <v>EnerBase</v>
          </cell>
          <cell r="D39" t="str">
            <v>FCSECTORS TOTAL[ALLC,TRANS]_ktepS3</v>
          </cell>
          <cell r="E39">
            <v>81045.59</v>
          </cell>
          <cell r="F39">
            <v>83528.47</v>
          </cell>
          <cell r="G39">
            <v>91417.19</v>
          </cell>
          <cell r="H39">
            <v>105019.17</v>
          </cell>
          <cell r="I39">
            <v>127137.93</v>
          </cell>
          <cell r="J39">
            <v>137341.29999999999</v>
          </cell>
          <cell r="K39">
            <v>148278.67000000001</v>
          </cell>
          <cell r="L39">
            <v>158990.39000000001</v>
          </cell>
          <cell r="M39">
            <v>172266.22</v>
          </cell>
          <cell r="N39">
            <v>177570.52</v>
          </cell>
          <cell r="O39">
            <v>198676.55</v>
          </cell>
          <cell r="P39">
            <v>217472.11</v>
          </cell>
          <cell r="Q39">
            <v>240239.3</v>
          </cell>
          <cell r="R39">
            <v>261575.36</v>
          </cell>
          <cell r="S39">
            <v>272622.84000000003</v>
          </cell>
          <cell r="T39">
            <v>292003.56</v>
          </cell>
          <cell r="U39">
            <v>302253.63</v>
          </cell>
          <cell r="V39">
            <v>319272.75</v>
          </cell>
          <cell r="W39">
            <v>331463.13</v>
          </cell>
          <cell r="X39">
            <v>334263.31</v>
          </cell>
          <cell r="Y39">
            <v>324968.59000000003</v>
          </cell>
          <cell r="Z39">
            <v>352701.78</v>
          </cell>
          <cell r="AA39">
            <v>359213.34</v>
          </cell>
          <cell r="AB39">
            <v>418545</v>
          </cell>
          <cell r="AC39">
            <v>439928.75</v>
          </cell>
          <cell r="AD39">
            <v>438463.38</v>
          </cell>
          <cell r="AE39">
            <v>441606.72</v>
          </cell>
          <cell r="AF39">
            <v>451313.06</v>
          </cell>
          <cell r="AG39">
            <v>461464.28</v>
          </cell>
          <cell r="AH39">
            <v>471581.41</v>
          </cell>
          <cell r="AI39">
            <v>477689.16</v>
          </cell>
          <cell r="AJ39">
            <v>484418.88</v>
          </cell>
          <cell r="AK39">
            <v>491322.09</v>
          </cell>
          <cell r="AL39">
            <v>497080.91</v>
          </cell>
          <cell r="AM39">
            <v>501589.69</v>
          </cell>
          <cell r="AN39">
            <v>504964.97</v>
          </cell>
          <cell r="AO39">
            <v>507846.72</v>
          </cell>
          <cell r="AP39">
            <v>510286</v>
          </cell>
          <cell r="AQ39">
            <v>512226.38</v>
          </cell>
          <cell r="AR39">
            <v>513819.69</v>
          </cell>
          <cell r="AS39">
            <v>515256.22</v>
          </cell>
          <cell r="AT39">
            <v>516796.38</v>
          </cell>
          <cell r="AU39">
            <v>518239.84</v>
          </cell>
          <cell r="AV39">
            <v>519533.31</v>
          </cell>
          <cell r="AW39">
            <v>520640.13</v>
          </cell>
          <cell r="AX39">
            <v>521524.06</v>
          </cell>
          <cell r="AY39">
            <v>522157.72</v>
          </cell>
          <cell r="AZ39">
            <v>522530.56</v>
          </cell>
          <cell r="BA39">
            <v>522664.22</v>
          </cell>
          <cell r="BB39">
            <v>522590.69</v>
          </cell>
          <cell r="BC39">
            <v>522324.25</v>
          </cell>
        </row>
        <row r="40">
          <cell r="A40" t="str">
            <v>FCSECTORS TOTAL[ALLC,TRANS]</v>
          </cell>
          <cell r="B40" t="str">
            <v>ktoe</v>
          </cell>
          <cell r="C40" t="str">
            <v>EnerBlue</v>
          </cell>
          <cell r="D40" t="str">
            <v>FCSECTORS TOTAL[ALLC,TRANS]_ktepS1</v>
          </cell>
          <cell r="E40">
            <v>81045.59</v>
          </cell>
          <cell r="F40">
            <v>83528.47</v>
          </cell>
          <cell r="G40">
            <v>91417.19</v>
          </cell>
          <cell r="H40">
            <v>105019.17</v>
          </cell>
          <cell r="I40">
            <v>127137.93</v>
          </cell>
          <cell r="J40">
            <v>137341.29999999999</v>
          </cell>
          <cell r="K40">
            <v>148278.67000000001</v>
          </cell>
          <cell r="L40">
            <v>158990.39000000001</v>
          </cell>
          <cell r="M40">
            <v>172266.22</v>
          </cell>
          <cell r="N40">
            <v>177570.52</v>
          </cell>
          <cell r="O40">
            <v>198676.55</v>
          </cell>
          <cell r="P40">
            <v>217472.11</v>
          </cell>
          <cell r="Q40">
            <v>240239.3</v>
          </cell>
          <cell r="R40">
            <v>261575.36</v>
          </cell>
          <cell r="S40">
            <v>272622.84000000003</v>
          </cell>
          <cell r="T40">
            <v>292003.56</v>
          </cell>
          <cell r="U40">
            <v>302253.63</v>
          </cell>
          <cell r="V40">
            <v>319272.75</v>
          </cell>
          <cell r="W40">
            <v>331463.13</v>
          </cell>
          <cell r="X40">
            <v>334263.31</v>
          </cell>
          <cell r="Y40">
            <v>324968.59000000003</v>
          </cell>
          <cell r="Z40">
            <v>352701.78</v>
          </cell>
          <cell r="AA40">
            <v>359213.34</v>
          </cell>
          <cell r="AB40">
            <v>418545</v>
          </cell>
          <cell r="AC40">
            <v>442533.22</v>
          </cell>
          <cell r="AD40">
            <v>438146.31</v>
          </cell>
          <cell r="AE40">
            <v>434665.06</v>
          </cell>
          <cell r="AF40">
            <v>434957.41</v>
          </cell>
          <cell r="AG40">
            <v>434647.31</v>
          </cell>
          <cell r="AH40">
            <v>433427.38</v>
          </cell>
          <cell r="AI40">
            <v>428939.25</v>
          </cell>
          <cell r="AJ40">
            <v>425195.06</v>
          </cell>
          <cell r="AK40">
            <v>423826.13</v>
          </cell>
          <cell r="AL40">
            <v>422362.38</v>
          </cell>
          <cell r="AM40">
            <v>420886.59</v>
          </cell>
          <cell r="AN40">
            <v>419233.88</v>
          </cell>
          <cell r="AO40">
            <v>417776.19</v>
          </cell>
          <cell r="AP40">
            <v>416306.34</v>
          </cell>
          <cell r="AQ40">
            <v>414330.91</v>
          </cell>
          <cell r="AR40">
            <v>412059.25</v>
          </cell>
          <cell r="AS40">
            <v>409563.94</v>
          </cell>
          <cell r="AT40">
            <v>406897.78</v>
          </cell>
          <cell r="AU40">
            <v>404076.69</v>
          </cell>
          <cell r="AV40">
            <v>401061.41</v>
          </cell>
          <cell r="AW40">
            <v>397858.13</v>
          </cell>
          <cell r="AX40">
            <v>394447.56</v>
          </cell>
          <cell r="AY40">
            <v>390825.69</v>
          </cell>
          <cell r="AZ40">
            <v>387014.09</v>
          </cell>
          <cell r="BA40">
            <v>383051.25</v>
          </cell>
          <cell r="BB40">
            <v>378988.03</v>
          </cell>
          <cell r="BC40">
            <v>374859.03</v>
          </cell>
        </row>
        <row r="41">
          <cell r="A41" t="str">
            <v>FCSECTORS TOTAL[ALLC,TRANS]</v>
          </cell>
          <cell r="B41" t="str">
            <v>ktoe</v>
          </cell>
          <cell r="C41" t="str">
            <v>EnerGreen</v>
          </cell>
          <cell r="D41" t="str">
            <v>FCSECTORS TOTAL[ALLC,TRANS]_ktepS2</v>
          </cell>
          <cell r="E41">
            <v>81045.59</v>
          </cell>
          <cell r="F41">
            <v>83528.47</v>
          </cell>
          <cell r="G41">
            <v>91417.19</v>
          </cell>
          <cell r="H41">
            <v>105019.17</v>
          </cell>
          <cell r="I41">
            <v>127137.93</v>
          </cell>
          <cell r="J41">
            <v>137341.29999999999</v>
          </cell>
          <cell r="K41">
            <v>148278.67000000001</v>
          </cell>
          <cell r="L41">
            <v>158990.39000000001</v>
          </cell>
          <cell r="M41">
            <v>172266.22</v>
          </cell>
          <cell r="N41">
            <v>177570.52</v>
          </cell>
          <cell r="O41">
            <v>198676.55</v>
          </cell>
          <cell r="P41">
            <v>217472.11</v>
          </cell>
          <cell r="Q41">
            <v>240239.3</v>
          </cell>
          <cell r="R41">
            <v>261575.36</v>
          </cell>
          <cell r="S41">
            <v>272622.84000000003</v>
          </cell>
          <cell r="T41">
            <v>292003.56</v>
          </cell>
          <cell r="U41">
            <v>302253.63</v>
          </cell>
          <cell r="V41">
            <v>319272.75</v>
          </cell>
          <cell r="W41">
            <v>331463.13</v>
          </cell>
          <cell r="X41">
            <v>334263.31</v>
          </cell>
          <cell r="Y41">
            <v>324968.59000000003</v>
          </cell>
          <cell r="Z41">
            <v>352701.78</v>
          </cell>
          <cell r="AA41">
            <v>359213.34</v>
          </cell>
          <cell r="AB41">
            <v>418545</v>
          </cell>
          <cell r="AC41">
            <v>436341.84</v>
          </cell>
          <cell r="AD41">
            <v>427479.06</v>
          </cell>
          <cell r="AE41">
            <v>419967.25</v>
          </cell>
          <cell r="AF41">
            <v>416910.38</v>
          </cell>
          <cell r="AG41">
            <v>413559.97</v>
          </cell>
          <cell r="AH41">
            <v>409604.13</v>
          </cell>
          <cell r="AI41">
            <v>403232.97</v>
          </cell>
          <cell r="AJ41">
            <v>397419.47</v>
          </cell>
          <cell r="AK41">
            <v>394336</v>
          </cell>
          <cell r="AL41">
            <v>391334.88</v>
          </cell>
          <cell r="AM41">
            <v>388693.25</v>
          </cell>
          <cell r="AN41">
            <v>386259.16</v>
          </cell>
          <cell r="AO41">
            <v>384262.56</v>
          </cell>
          <cell r="AP41">
            <v>382676.81</v>
          </cell>
          <cell r="AQ41">
            <v>380801.63</v>
          </cell>
          <cell r="AR41">
            <v>378847.44</v>
          </cell>
          <cell r="AS41">
            <v>376838.69</v>
          </cell>
          <cell r="AT41">
            <v>374801.72</v>
          </cell>
          <cell r="AU41">
            <v>372783.03</v>
          </cell>
          <cell r="AV41">
            <v>370698.69</v>
          </cell>
          <cell r="AW41">
            <v>368574.5</v>
          </cell>
          <cell r="AX41">
            <v>366390.56</v>
          </cell>
          <cell r="AY41">
            <v>364114.16</v>
          </cell>
          <cell r="AZ41">
            <v>361759.66</v>
          </cell>
          <cell r="BA41">
            <v>359338.81</v>
          </cell>
          <cell r="BB41">
            <v>356885.56</v>
          </cell>
          <cell r="BC41">
            <v>354412.13</v>
          </cell>
        </row>
        <row r="42">
          <cell r="A42" t="str">
            <v>EIPETOT WEO[ALLC]</v>
          </cell>
          <cell r="B42" t="str">
            <v>koe/US$15ppp</v>
          </cell>
          <cell r="C42" t="str">
            <v>EnerBase</v>
          </cell>
          <cell r="D42" t="str">
            <v>EIPETOT WEO[ALLC]_ktep/MUS$15ppaS3</v>
          </cell>
          <cell r="E42">
            <v>225.93</v>
          </cell>
          <cell r="F42">
            <v>215.4</v>
          </cell>
          <cell r="G42">
            <v>220.04</v>
          </cell>
          <cell r="H42">
            <v>232.37</v>
          </cell>
          <cell r="I42">
            <v>243.32</v>
          </cell>
          <cell r="J42">
            <v>245.74</v>
          </cell>
          <cell r="K42">
            <v>241.2</v>
          </cell>
          <cell r="L42">
            <v>223.67</v>
          </cell>
          <cell r="M42">
            <v>215.06</v>
          </cell>
          <cell r="N42">
            <v>211.83</v>
          </cell>
          <cell r="O42">
            <v>215.37</v>
          </cell>
          <cell r="P42">
            <v>213.91</v>
          </cell>
          <cell r="Q42">
            <v>213.52</v>
          </cell>
          <cell r="R42">
            <v>203.22</v>
          </cell>
          <cell r="S42">
            <v>189.59</v>
          </cell>
          <cell r="T42">
            <v>176.22</v>
          </cell>
          <cell r="U42">
            <v>163.36000000000001</v>
          </cell>
          <cell r="V42">
            <v>157.97</v>
          </cell>
          <cell r="W42">
            <v>153.53</v>
          </cell>
          <cell r="X42">
            <v>151.38</v>
          </cell>
          <cell r="Y42">
            <v>152.34</v>
          </cell>
          <cell r="Z42">
            <v>148.61000000000001</v>
          </cell>
          <cell r="AA42">
            <v>146.81</v>
          </cell>
          <cell r="AB42">
            <v>147.83000000000001</v>
          </cell>
          <cell r="AC42">
            <v>146.01</v>
          </cell>
          <cell r="AD42">
            <v>140.68</v>
          </cell>
          <cell r="AE42">
            <v>136.86000000000001</v>
          </cell>
          <cell r="AF42">
            <v>133.22999999999999</v>
          </cell>
          <cell r="AG42">
            <v>129.91</v>
          </cell>
          <cell r="AH42">
            <v>126.54</v>
          </cell>
          <cell r="AI42">
            <v>123.21</v>
          </cell>
          <cell r="AJ42">
            <v>120.21</v>
          </cell>
          <cell r="AK42">
            <v>117.39</v>
          </cell>
          <cell r="AL42">
            <v>114.47</v>
          </cell>
          <cell r="AM42">
            <v>111.82</v>
          </cell>
          <cell r="AN42">
            <v>109.28</v>
          </cell>
          <cell r="AO42">
            <v>106.99</v>
          </cell>
          <cell r="AP42">
            <v>104.78</v>
          </cell>
          <cell r="AQ42">
            <v>102.65</v>
          </cell>
          <cell r="AR42">
            <v>100.59</v>
          </cell>
          <cell r="AS42">
            <v>98.63</v>
          </cell>
          <cell r="AT42">
            <v>96.72</v>
          </cell>
          <cell r="AU42">
            <v>94.85</v>
          </cell>
          <cell r="AV42">
            <v>93.04</v>
          </cell>
          <cell r="AW42">
            <v>91.3</v>
          </cell>
          <cell r="AX42">
            <v>89.64</v>
          </cell>
          <cell r="AY42">
            <v>88.1</v>
          </cell>
          <cell r="AZ42">
            <v>86.63</v>
          </cell>
          <cell r="BA42">
            <v>85.19</v>
          </cell>
          <cell r="BB42">
            <v>83.8</v>
          </cell>
          <cell r="BC42">
            <v>82.46</v>
          </cell>
        </row>
        <row r="43">
          <cell r="A43" t="str">
            <v>EIPETOT WEO[ALLC]</v>
          </cell>
          <cell r="B43" t="str">
            <v>koe/US$15ppp</v>
          </cell>
          <cell r="C43" t="str">
            <v>EnerBlue</v>
          </cell>
          <cell r="D43" t="str">
            <v>EIPETOT WEO[ALLC]_ktep/MUS$15ppaS1</v>
          </cell>
          <cell r="E43">
            <v>225.93</v>
          </cell>
          <cell r="F43">
            <v>215.4</v>
          </cell>
          <cell r="G43">
            <v>220.04</v>
          </cell>
          <cell r="H43">
            <v>232.37</v>
          </cell>
          <cell r="I43">
            <v>243.32</v>
          </cell>
          <cell r="J43">
            <v>245.74</v>
          </cell>
          <cell r="K43">
            <v>241.2</v>
          </cell>
          <cell r="L43">
            <v>223.67</v>
          </cell>
          <cell r="M43">
            <v>215.06</v>
          </cell>
          <cell r="N43">
            <v>211.83</v>
          </cell>
          <cell r="O43">
            <v>215.37</v>
          </cell>
          <cell r="P43">
            <v>213.91</v>
          </cell>
          <cell r="Q43">
            <v>213.52</v>
          </cell>
          <cell r="R43">
            <v>203.22</v>
          </cell>
          <cell r="S43">
            <v>189.59</v>
          </cell>
          <cell r="T43">
            <v>176.22</v>
          </cell>
          <cell r="U43">
            <v>163.36000000000001</v>
          </cell>
          <cell r="V43">
            <v>157.97</v>
          </cell>
          <cell r="W43">
            <v>153.53</v>
          </cell>
          <cell r="X43">
            <v>151.38</v>
          </cell>
          <cell r="Y43">
            <v>152.34</v>
          </cell>
          <cell r="Z43">
            <v>148.61000000000001</v>
          </cell>
          <cell r="AA43">
            <v>146.81</v>
          </cell>
          <cell r="AB43">
            <v>147.83000000000001</v>
          </cell>
          <cell r="AC43">
            <v>146.13999999999999</v>
          </cell>
          <cell r="AD43">
            <v>140.76</v>
          </cell>
          <cell r="AE43">
            <v>136.21</v>
          </cell>
          <cell r="AF43">
            <v>131.41</v>
          </cell>
          <cell r="AG43">
            <v>126.43</v>
          </cell>
          <cell r="AH43">
            <v>120.98</v>
          </cell>
          <cell r="AI43">
            <v>115.48</v>
          </cell>
          <cell r="AJ43">
            <v>110.18</v>
          </cell>
          <cell r="AK43">
            <v>103.53</v>
          </cell>
          <cell r="AL43">
            <v>97.05</v>
          </cell>
          <cell r="AM43">
            <v>91.54</v>
          </cell>
          <cell r="AN43">
            <v>86.68</v>
          </cell>
          <cell r="AO43">
            <v>82.78</v>
          </cell>
          <cell r="AP43">
            <v>78.58</v>
          </cell>
          <cell r="AQ43">
            <v>74.73</v>
          </cell>
          <cell r="AR43">
            <v>71.45</v>
          </cell>
          <cell r="AS43">
            <v>68.650000000000006</v>
          </cell>
          <cell r="AT43">
            <v>66.06</v>
          </cell>
          <cell r="AU43">
            <v>63.7</v>
          </cell>
          <cell r="AV43">
            <v>61.62</v>
          </cell>
          <cell r="AW43">
            <v>59.79</v>
          </cell>
          <cell r="AX43">
            <v>58.18</v>
          </cell>
          <cell r="AY43">
            <v>56.72</v>
          </cell>
          <cell r="AZ43">
            <v>55.39</v>
          </cell>
          <cell r="BA43">
            <v>54.18</v>
          </cell>
          <cell r="BB43">
            <v>53.1</v>
          </cell>
          <cell r="BC43">
            <v>52.08</v>
          </cell>
        </row>
        <row r="44">
          <cell r="A44" t="str">
            <v>EIPETOT WEO[ALLC]</v>
          </cell>
          <cell r="B44" t="str">
            <v>koe/US$15ppp</v>
          </cell>
          <cell r="C44" t="str">
            <v>EnerGreen</v>
          </cell>
          <cell r="D44" t="str">
            <v>EIPETOT WEO[ALLC]_ktep/MUS$15ppaS2</v>
          </cell>
          <cell r="E44">
            <v>225.93</v>
          </cell>
          <cell r="F44">
            <v>215.4</v>
          </cell>
          <cell r="G44">
            <v>220.04</v>
          </cell>
          <cell r="H44">
            <v>232.37</v>
          </cell>
          <cell r="I44">
            <v>243.32</v>
          </cell>
          <cell r="J44">
            <v>245.74</v>
          </cell>
          <cell r="K44">
            <v>241.2</v>
          </cell>
          <cell r="L44">
            <v>223.67</v>
          </cell>
          <cell r="M44">
            <v>215.06</v>
          </cell>
          <cell r="N44">
            <v>211.83</v>
          </cell>
          <cell r="O44">
            <v>215.37</v>
          </cell>
          <cell r="P44">
            <v>213.91</v>
          </cell>
          <cell r="Q44">
            <v>213.52</v>
          </cell>
          <cell r="R44">
            <v>203.22</v>
          </cell>
          <cell r="S44">
            <v>189.59</v>
          </cell>
          <cell r="T44">
            <v>176.22</v>
          </cell>
          <cell r="U44">
            <v>163.36000000000001</v>
          </cell>
          <cell r="V44">
            <v>157.97</v>
          </cell>
          <cell r="W44">
            <v>153.53</v>
          </cell>
          <cell r="X44">
            <v>151.38</v>
          </cell>
          <cell r="Y44">
            <v>152.34</v>
          </cell>
          <cell r="Z44">
            <v>148.61000000000001</v>
          </cell>
          <cell r="AA44">
            <v>146.81</v>
          </cell>
          <cell r="AB44">
            <v>147.83000000000001</v>
          </cell>
          <cell r="AC44">
            <v>145.36000000000001</v>
          </cell>
          <cell r="AD44">
            <v>139.91999999999999</v>
          </cell>
          <cell r="AE44">
            <v>135.12</v>
          </cell>
          <cell r="AF44">
            <v>130.19</v>
          </cell>
          <cell r="AG44">
            <v>123.94</v>
          </cell>
          <cell r="AH44">
            <v>117.12</v>
          </cell>
          <cell r="AI44">
            <v>109.89</v>
          </cell>
          <cell r="AJ44">
            <v>103.01</v>
          </cell>
          <cell r="AK44">
            <v>95.06</v>
          </cell>
          <cell r="AL44">
            <v>87.71</v>
          </cell>
          <cell r="AM44">
            <v>81.45</v>
          </cell>
          <cell r="AN44">
            <v>76.209999999999994</v>
          </cell>
          <cell r="AO44">
            <v>72.010000000000005</v>
          </cell>
          <cell r="AP44">
            <v>68.010000000000005</v>
          </cell>
          <cell r="AQ44">
            <v>64.38</v>
          </cell>
          <cell r="AR44">
            <v>61.46</v>
          </cell>
          <cell r="AS44">
            <v>59.46</v>
          </cell>
          <cell r="AT44">
            <v>57.96</v>
          </cell>
          <cell r="AU44">
            <v>56.49</v>
          </cell>
          <cell r="AV44">
            <v>55.09</v>
          </cell>
          <cell r="AW44">
            <v>53.7</v>
          </cell>
          <cell r="AX44">
            <v>52.4</v>
          </cell>
          <cell r="AY44">
            <v>51.3</v>
          </cell>
          <cell r="AZ44">
            <v>50.21</v>
          </cell>
          <cell r="BA44">
            <v>49.16</v>
          </cell>
          <cell r="BB44">
            <v>48.08</v>
          </cell>
          <cell r="BC44">
            <v>47.01</v>
          </cell>
        </row>
        <row r="45">
          <cell r="A45" t="str">
            <v>SHPEREN[ALLC]</v>
          </cell>
          <cell r="B45" t="str">
            <v>%</v>
          </cell>
          <cell r="C45" t="str">
            <v>EnerBase</v>
          </cell>
          <cell r="D45" t="str">
            <v>SHPEREN[ALLC]_%S3</v>
          </cell>
          <cell r="E45">
            <v>7.99</v>
          </cell>
          <cell r="F45">
            <v>8.07</v>
          </cell>
          <cell r="G45">
            <v>8.56</v>
          </cell>
          <cell r="H45">
            <v>7.56</v>
          </cell>
          <cell r="I45">
            <v>7.24</v>
          </cell>
          <cell r="J45">
            <v>6.67</v>
          </cell>
          <cell r="K45">
            <v>6.35</v>
          </cell>
          <cell r="L45">
            <v>6.54</v>
          </cell>
          <cell r="M45">
            <v>6.76</v>
          </cell>
          <cell r="N45">
            <v>6.59</v>
          </cell>
          <cell r="O45">
            <v>6.45</v>
          </cell>
          <cell r="P45">
            <v>6.12</v>
          </cell>
          <cell r="Q45">
            <v>6.47</v>
          </cell>
          <cell r="R45">
            <v>6.94</v>
          </cell>
          <cell r="S45">
            <v>7.54</v>
          </cell>
          <cell r="T45">
            <v>7.79</v>
          </cell>
          <cell r="U45">
            <v>8.2899999999999991</v>
          </cell>
          <cell r="V45">
            <v>8.51</v>
          </cell>
          <cell r="W45">
            <v>8.69</v>
          </cell>
          <cell r="X45">
            <v>8.65</v>
          </cell>
          <cell r="Y45">
            <v>8.7799999999999994</v>
          </cell>
          <cell r="Z45">
            <v>8.8800000000000008</v>
          </cell>
          <cell r="AA45">
            <v>9.2100000000000009</v>
          </cell>
          <cell r="AB45">
            <v>9.2200000000000006</v>
          </cell>
          <cell r="AC45">
            <v>9.6999999999999993</v>
          </cell>
          <cell r="AD45">
            <v>9.9600000000000009</v>
          </cell>
          <cell r="AE45">
            <v>10.46</v>
          </cell>
          <cell r="AF45">
            <v>10.91</v>
          </cell>
          <cell r="AG45">
            <v>11.39</v>
          </cell>
          <cell r="AH45">
            <v>11.82</v>
          </cell>
          <cell r="AI45">
            <v>12.21</v>
          </cell>
          <cell r="AJ45">
            <v>12.57</v>
          </cell>
          <cell r="AK45">
            <v>12.93</v>
          </cell>
          <cell r="AL45">
            <v>13.33</v>
          </cell>
          <cell r="AM45">
            <v>13.74</v>
          </cell>
          <cell r="AN45">
            <v>14.16</v>
          </cell>
          <cell r="AO45">
            <v>14.51</v>
          </cell>
          <cell r="AP45">
            <v>14.82</v>
          </cell>
          <cell r="AQ45">
            <v>15.14</v>
          </cell>
          <cell r="AR45">
            <v>15.46</v>
          </cell>
          <cell r="AS45">
            <v>15.78</v>
          </cell>
          <cell r="AT45">
            <v>16.07</v>
          </cell>
          <cell r="AU45">
            <v>16.37</v>
          </cell>
          <cell r="AV45">
            <v>16.690000000000001</v>
          </cell>
          <cell r="AW45">
            <v>17.02</v>
          </cell>
          <cell r="AX45">
            <v>17.350000000000001</v>
          </cell>
          <cell r="AY45">
            <v>17.559999999999999</v>
          </cell>
          <cell r="AZ45">
            <v>17.77</v>
          </cell>
          <cell r="BA45">
            <v>18</v>
          </cell>
          <cell r="BB45">
            <v>18.239999999999998</v>
          </cell>
          <cell r="BC45">
            <v>18.5</v>
          </cell>
        </row>
        <row r="46">
          <cell r="A46" t="str">
            <v>SHPEREN[ALLC]</v>
          </cell>
          <cell r="B46" t="str">
            <v>%</v>
          </cell>
          <cell r="C46" t="str">
            <v>EnerBlue</v>
          </cell>
          <cell r="D46" t="str">
            <v>SHPEREN[ALLC]_%S1</v>
          </cell>
          <cell r="E46">
            <v>7.99</v>
          </cell>
          <cell r="F46">
            <v>8.07</v>
          </cell>
          <cell r="G46">
            <v>8.56</v>
          </cell>
          <cell r="H46">
            <v>7.56</v>
          </cell>
          <cell r="I46">
            <v>7.24</v>
          </cell>
          <cell r="J46">
            <v>6.67</v>
          </cell>
          <cell r="K46">
            <v>6.35</v>
          </cell>
          <cell r="L46">
            <v>6.54</v>
          </cell>
          <cell r="M46">
            <v>6.76</v>
          </cell>
          <cell r="N46">
            <v>6.59</v>
          </cell>
          <cell r="O46">
            <v>6.45</v>
          </cell>
          <cell r="P46">
            <v>6.12</v>
          </cell>
          <cell r="Q46">
            <v>6.47</v>
          </cell>
          <cell r="R46">
            <v>6.94</v>
          </cell>
          <cell r="S46">
            <v>7.54</v>
          </cell>
          <cell r="T46">
            <v>7.79</v>
          </cell>
          <cell r="U46">
            <v>8.2899999999999991</v>
          </cell>
          <cell r="V46">
            <v>8.51</v>
          </cell>
          <cell r="W46">
            <v>8.69</v>
          </cell>
          <cell r="X46">
            <v>8.65</v>
          </cell>
          <cell r="Y46">
            <v>8.7799999999999994</v>
          </cell>
          <cell r="Z46">
            <v>8.8800000000000008</v>
          </cell>
          <cell r="AA46">
            <v>9.2100000000000009</v>
          </cell>
          <cell r="AB46">
            <v>9.2200000000000006</v>
          </cell>
          <cell r="AC46">
            <v>9.7799999999999994</v>
          </cell>
          <cell r="AD46">
            <v>10.32</v>
          </cell>
          <cell r="AE46">
            <v>11.2</v>
          </cell>
          <cell r="AF46">
            <v>12.68</v>
          </cell>
          <cell r="AG46">
            <v>14.41</v>
          </cell>
          <cell r="AH46">
            <v>16.260000000000002</v>
          </cell>
          <cell r="AI46">
            <v>18.100000000000001</v>
          </cell>
          <cell r="AJ46">
            <v>20.059999999999999</v>
          </cell>
          <cell r="AK46">
            <v>22.98</v>
          </cell>
          <cell r="AL46">
            <v>25.97</v>
          </cell>
          <cell r="AM46">
            <v>28.41</v>
          </cell>
          <cell r="AN46">
            <v>30.67</v>
          </cell>
          <cell r="AO46">
            <v>32.799999999999997</v>
          </cell>
          <cell r="AP46">
            <v>35.9</v>
          </cell>
          <cell r="AQ46">
            <v>39.119999999999997</v>
          </cell>
          <cell r="AR46">
            <v>42.15</v>
          </cell>
          <cell r="AS46">
            <v>45.06</v>
          </cell>
          <cell r="AT46">
            <v>48.25</v>
          </cell>
          <cell r="AU46">
            <v>51.3</v>
          </cell>
          <cell r="AV46">
            <v>54.06</v>
          </cell>
          <cell r="AW46">
            <v>56.47</v>
          </cell>
          <cell r="AX46">
            <v>58.57</v>
          </cell>
          <cell r="AY46">
            <v>60.41</v>
          </cell>
          <cell r="AZ46">
            <v>62.01</v>
          </cell>
          <cell r="BA46">
            <v>63.39</v>
          </cell>
          <cell r="BB46">
            <v>64.540000000000006</v>
          </cell>
          <cell r="BC46">
            <v>65.58</v>
          </cell>
        </row>
        <row r="47">
          <cell r="A47" t="str">
            <v>SHPEREN[ALLC]</v>
          </cell>
          <cell r="B47" t="str">
            <v>%</v>
          </cell>
          <cell r="C47" t="str">
            <v>EnerGreen</v>
          </cell>
          <cell r="D47" t="str">
            <v>SHPEREN[ALLC]_%S2</v>
          </cell>
          <cell r="E47">
            <v>7.99</v>
          </cell>
          <cell r="F47">
            <v>8.07</v>
          </cell>
          <cell r="G47">
            <v>8.56</v>
          </cell>
          <cell r="H47">
            <v>7.56</v>
          </cell>
          <cell r="I47">
            <v>7.24</v>
          </cell>
          <cell r="J47">
            <v>6.67</v>
          </cell>
          <cell r="K47">
            <v>6.35</v>
          </cell>
          <cell r="L47">
            <v>6.54</v>
          </cell>
          <cell r="M47">
            <v>6.76</v>
          </cell>
          <cell r="N47">
            <v>6.59</v>
          </cell>
          <cell r="O47">
            <v>6.45</v>
          </cell>
          <cell r="P47">
            <v>6.12</v>
          </cell>
          <cell r="Q47">
            <v>6.47</v>
          </cell>
          <cell r="R47">
            <v>6.94</v>
          </cell>
          <cell r="S47">
            <v>7.54</v>
          </cell>
          <cell r="T47">
            <v>7.79</v>
          </cell>
          <cell r="U47">
            <v>8.2899999999999991</v>
          </cell>
          <cell r="V47">
            <v>8.51</v>
          </cell>
          <cell r="W47">
            <v>8.69</v>
          </cell>
          <cell r="X47">
            <v>8.65</v>
          </cell>
          <cell r="Y47">
            <v>8.7799999999999994</v>
          </cell>
          <cell r="Z47">
            <v>8.8800000000000008</v>
          </cell>
          <cell r="AA47">
            <v>9.2100000000000009</v>
          </cell>
          <cell r="AB47">
            <v>9.2200000000000006</v>
          </cell>
          <cell r="AC47">
            <v>10</v>
          </cell>
          <cell r="AD47">
            <v>10.72</v>
          </cell>
          <cell r="AE47">
            <v>12.35</v>
          </cell>
          <cell r="AF47">
            <v>14.82</v>
          </cell>
          <cell r="AG47">
            <v>18.100000000000001</v>
          </cell>
          <cell r="AH47">
            <v>21.21</v>
          </cell>
          <cell r="AI47">
            <v>24.47</v>
          </cell>
          <cell r="AJ47">
            <v>27.91</v>
          </cell>
          <cell r="AK47">
            <v>32.81</v>
          </cell>
          <cell r="AL47">
            <v>37.909999999999997</v>
          </cell>
          <cell r="AM47">
            <v>42.57</v>
          </cell>
          <cell r="AN47">
            <v>46.74</v>
          </cell>
          <cell r="AO47">
            <v>50.72</v>
          </cell>
          <cell r="AP47">
            <v>55.03</v>
          </cell>
          <cell r="AQ47">
            <v>58.95</v>
          </cell>
          <cell r="AR47">
            <v>61.82</v>
          </cell>
          <cell r="AS47">
            <v>63.66</v>
          </cell>
          <cell r="AT47">
            <v>64.81</v>
          </cell>
          <cell r="AU47">
            <v>65.959999999999994</v>
          </cell>
          <cell r="AV47">
            <v>67.27</v>
          </cell>
          <cell r="AW47">
            <v>68.38</v>
          </cell>
          <cell r="AX47">
            <v>69.45</v>
          </cell>
          <cell r="AY47">
            <v>70.34</v>
          </cell>
          <cell r="AZ47">
            <v>71.11</v>
          </cell>
          <cell r="BA47">
            <v>71.930000000000007</v>
          </cell>
          <cell r="BB47">
            <v>72.8</v>
          </cell>
          <cell r="BC47">
            <v>73.53</v>
          </cell>
        </row>
        <row r="48">
          <cell r="A48" t="str">
            <v>SHFCREN[ALLC]</v>
          </cell>
          <cell r="B48" t="str">
            <v>%</v>
          </cell>
          <cell r="C48" t="str">
            <v>EnerBase</v>
          </cell>
          <cell r="D48" t="str">
            <v>SHFCREN[ALLC]_%S3</v>
          </cell>
          <cell r="E48">
            <v>11.53</v>
          </cell>
          <cell r="F48">
            <v>11.47</v>
          </cell>
          <cell r="G48">
            <v>12.62</v>
          </cell>
          <cell r="H48">
            <v>11.42</v>
          </cell>
          <cell r="I48">
            <v>10.32</v>
          </cell>
          <cell r="J48">
            <v>9.43</v>
          </cell>
          <cell r="K48">
            <v>8.8800000000000008</v>
          </cell>
          <cell r="L48">
            <v>8.68</v>
          </cell>
          <cell r="M48">
            <v>9.08</v>
          </cell>
          <cell r="N48">
            <v>8.65</v>
          </cell>
          <cell r="O48">
            <v>8.76</v>
          </cell>
          <cell r="P48">
            <v>8.16</v>
          </cell>
          <cell r="Q48">
            <v>8.8699999999999992</v>
          </cell>
          <cell r="R48">
            <v>8.92</v>
          </cell>
          <cell r="S48">
            <v>9.42</v>
          </cell>
          <cell r="T48">
            <v>9.5</v>
          </cell>
          <cell r="U48">
            <v>9.85</v>
          </cell>
          <cell r="V48">
            <v>10.26</v>
          </cell>
          <cell r="W48">
            <v>10.63</v>
          </cell>
          <cell r="X48">
            <v>10.93</v>
          </cell>
          <cell r="Y48">
            <v>11.26</v>
          </cell>
          <cell r="Z48">
            <v>11.62</v>
          </cell>
          <cell r="AA48">
            <v>12.17</v>
          </cell>
          <cell r="AB48">
            <v>12.23</v>
          </cell>
          <cell r="AC48">
            <v>12.51</v>
          </cell>
          <cell r="AD48">
            <v>12.96</v>
          </cell>
          <cell r="AE48">
            <v>13.4</v>
          </cell>
          <cell r="AF48">
            <v>13.96</v>
          </cell>
          <cell r="AG48">
            <v>14.56</v>
          </cell>
          <cell r="AH48">
            <v>15.07</v>
          </cell>
          <cell r="AI48">
            <v>15.5</v>
          </cell>
          <cell r="AJ48">
            <v>15.89</v>
          </cell>
          <cell r="AK48">
            <v>16.29</v>
          </cell>
          <cell r="AL48">
            <v>16.73</v>
          </cell>
          <cell r="AM48">
            <v>17.190000000000001</v>
          </cell>
          <cell r="AN48">
            <v>17.66</v>
          </cell>
          <cell r="AO48">
            <v>18.03</v>
          </cell>
          <cell r="AP48">
            <v>18.37</v>
          </cell>
          <cell r="AQ48">
            <v>18.7</v>
          </cell>
          <cell r="AR48">
            <v>19.04</v>
          </cell>
          <cell r="AS48">
            <v>19.37</v>
          </cell>
          <cell r="AT48">
            <v>19.670000000000002</v>
          </cell>
          <cell r="AU48">
            <v>19.97</v>
          </cell>
          <cell r="AV48">
            <v>20.28</v>
          </cell>
          <cell r="AW48">
            <v>20.59</v>
          </cell>
          <cell r="AX48">
            <v>20.91</v>
          </cell>
          <cell r="AY48">
            <v>21.07</v>
          </cell>
          <cell r="AZ48">
            <v>21.24</v>
          </cell>
          <cell r="BA48">
            <v>21.44</v>
          </cell>
          <cell r="BB48">
            <v>21.66</v>
          </cell>
          <cell r="BC48">
            <v>21.9</v>
          </cell>
        </row>
        <row r="49">
          <cell r="A49" t="str">
            <v>SHFCREN[ALLC]</v>
          </cell>
          <cell r="B49" t="str">
            <v>%</v>
          </cell>
          <cell r="C49" t="str">
            <v>EnerBlue</v>
          </cell>
          <cell r="D49" t="str">
            <v>SHFCREN[ALLC]_%S1</v>
          </cell>
          <cell r="E49">
            <v>11.53</v>
          </cell>
          <cell r="F49">
            <v>11.47</v>
          </cell>
          <cell r="G49">
            <v>12.62</v>
          </cell>
          <cell r="H49">
            <v>11.42</v>
          </cell>
          <cell r="I49">
            <v>10.32</v>
          </cell>
          <cell r="J49">
            <v>9.43</v>
          </cell>
          <cell r="K49">
            <v>8.8800000000000008</v>
          </cell>
          <cell r="L49">
            <v>8.68</v>
          </cell>
          <cell r="M49">
            <v>9.08</v>
          </cell>
          <cell r="N49">
            <v>8.65</v>
          </cell>
          <cell r="O49">
            <v>8.76</v>
          </cell>
          <cell r="P49">
            <v>8.16</v>
          </cell>
          <cell r="Q49">
            <v>8.8699999999999992</v>
          </cell>
          <cell r="R49">
            <v>8.92</v>
          </cell>
          <cell r="S49">
            <v>9.42</v>
          </cell>
          <cell r="T49">
            <v>9.5</v>
          </cell>
          <cell r="U49">
            <v>9.85</v>
          </cell>
          <cell r="V49">
            <v>10.26</v>
          </cell>
          <cell r="W49">
            <v>10.63</v>
          </cell>
          <cell r="X49">
            <v>10.93</v>
          </cell>
          <cell r="Y49">
            <v>11.26</v>
          </cell>
          <cell r="Z49">
            <v>11.62</v>
          </cell>
          <cell r="AA49">
            <v>12.17</v>
          </cell>
          <cell r="AB49">
            <v>12.23</v>
          </cell>
          <cell r="AC49">
            <v>12.63</v>
          </cell>
          <cell r="AD49">
            <v>13.42</v>
          </cell>
          <cell r="AE49">
            <v>14.49</v>
          </cell>
          <cell r="AF49">
            <v>16.239999999999998</v>
          </cell>
          <cell r="AG49">
            <v>18.350000000000001</v>
          </cell>
          <cell r="AH49">
            <v>20.64</v>
          </cell>
          <cell r="AI49">
            <v>22.93</v>
          </cell>
          <cell r="AJ49">
            <v>25.31</v>
          </cell>
          <cell r="AK49">
            <v>28.59</v>
          </cell>
          <cell r="AL49">
            <v>31.88</v>
          </cell>
          <cell r="AM49">
            <v>34.549999999999997</v>
          </cell>
          <cell r="AN49">
            <v>36.94</v>
          </cell>
          <cell r="AO49">
            <v>39.159999999999997</v>
          </cell>
          <cell r="AP49">
            <v>42.21</v>
          </cell>
          <cell r="AQ49">
            <v>45.37</v>
          </cell>
          <cell r="AR49">
            <v>48.32</v>
          </cell>
          <cell r="AS49">
            <v>51.13</v>
          </cell>
          <cell r="AT49">
            <v>54.18</v>
          </cell>
          <cell r="AU49">
            <v>57.08</v>
          </cell>
          <cell r="AV49">
            <v>59.69</v>
          </cell>
          <cell r="AW49">
            <v>61.95</v>
          </cell>
          <cell r="AX49">
            <v>63.92</v>
          </cell>
          <cell r="AY49">
            <v>65.63</v>
          </cell>
          <cell r="AZ49">
            <v>67.12</v>
          </cell>
          <cell r="BA49">
            <v>68.400000000000006</v>
          </cell>
          <cell r="BB49">
            <v>69.459999999999994</v>
          </cell>
          <cell r="BC49">
            <v>70.41</v>
          </cell>
        </row>
        <row r="50">
          <cell r="A50" t="str">
            <v>SHFCREN[ALLC]</v>
          </cell>
          <cell r="B50" t="str">
            <v>%</v>
          </cell>
          <cell r="C50" t="str">
            <v>EnerGreen</v>
          </cell>
          <cell r="D50" t="str">
            <v>SHFCREN[ALLC]_%S2</v>
          </cell>
          <cell r="E50">
            <v>11.53</v>
          </cell>
          <cell r="F50">
            <v>11.47</v>
          </cell>
          <cell r="G50">
            <v>12.62</v>
          </cell>
          <cell r="H50">
            <v>11.42</v>
          </cell>
          <cell r="I50">
            <v>10.32</v>
          </cell>
          <cell r="J50">
            <v>9.43</v>
          </cell>
          <cell r="K50">
            <v>8.8800000000000008</v>
          </cell>
          <cell r="L50">
            <v>8.68</v>
          </cell>
          <cell r="M50">
            <v>9.08</v>
          </cell>
          <cell r="N50">
            <v>8.65</v>
          </cell>
          <cell r="O50">
            <v>8.76</v>
          </cell>
          <cell r="P50">
            <v>8.16</v>
          </cell>
          <cell r="Q50">
            <v>8.8699999999999992</v>
          </cell>
          <cell r="R50">
            <v>8.92</v>
          </cell>
          <cell r="S50">
            <v>9.42</v>
          </cell>
          <cell r="T50">
            <v>9.5</v>
          </cell>
          <cell r="U50">
            <v>9.85</v>
          </cell>
          <cell r="V50">
            <v>10.26</v>
          </cell>
          <cell r="W50">
            <v>10.63</v>
          </cell>
          <cell r="X50">
            <v>10.93</v>
          </cell>
          <cell r="Y50">
            <v>11.26</v>
          </cell>
          <cell r="Z50">
            <v>11.62</v>
          </cell>
          <cell r="AA50">
            <v>12.17</v>
          </cell>
          <cell r="AB50">
            <v>12.23</v>
          </cell>
          <cell r="AC50">
            <v>12.85</v>
          </cell>
          <cell r="AD50">
            <v>13.8</v>
          </cell>
          <cell r="AE50">
            <v>15.59</v>
          </cell>
          <cell r="AF50">
            <v>18.309999999999999</v>
          </cell>
          <cell r="AG50">
            <v>22.06</v>
          </cell>
          <cell r="AH50">
            <v>25.71</v>
          </cell>
          <cell r="AI50">
            <v>29.48</v>
          </cell>
          <cell r="AJ50">
            <v>33.33</v>
          </cell>
          <cell r="AK50">
            <v>38.369999999999997</v>
          </cell>
          <cell r="AL50">
            <v>43.52</v>
          </cell>
          <cell r="AM50">
            <v>48.13</v>
          </cell>
          <cell r="AN50">
            <v>52.15</v>
          </cell>
          <cell r="AO50">
            <v>55.9</v>
          </cell>
          <cell r="AP50">
            <v>59.83</v>
          </cell>
          <cell r="AQ50">
            <v>63.44</v>
          </cell>
          <cell r="AR50">
            <v>66.19</v>
          </cell>
          <cell r="AS50">
            <v>67.989999999999995</v>
          </cell>
          <cell r="AT50">
            <v>69.12</v>
          </cell>
          <cell r="AU50">
            <v>70.23</v>
          </cell>
          <cell r="AV50">
            <v>71.47</v>
          </cell>
          <cell r="AW50">
            <v>72.540000000000006</v>
          </cell>
          <cell r="AX50">
            <v>73.540000000000006</v>
          </cell>
          <cell r="AY50">
            <v>74.37</v>
          </cell>
          <cell r="AZ50">
            <v>75.069999999999993</v>
          </cell>
          <cell r="BA50">
            <v>75.81</v>
          </cell>
          <cell r="BB50">
            <v>76.58</v>
          </cell>
          <cell r="BC50">
            <v>77.209999999999994</v>
          </cell>
        </row>
        <row r="51">
          <cell r="A51" t="str">
            <v>SHFCFUEL[ALLC,ELE]</v>
          </cell>
          <cell r="B51" t="str">
            <v>%</v>
          </cell>
          <cell r="C51" t="str">
            <v>EnerBase</v>
          </cell>
          <cell r="D51" t="str">
            <v>SHFCFUEL[ALLC,ELE]_%S3</v>
          </cell>
          <cell r="E51">
            <v>13.86</v>
          </cell>
          <cell r="F51">
            <v>14.51</v>
          </cell>
          <cell r="G51">
            <v>14.78</v>
          </cell>
          <cell r="H51">
            <v>15.2</v>
          </cell>
          <cell r="I51">
            <v>14.7</v>
          </cell>
          <cell r="J51">
            <v>15.06</v>
          </cell>
          <cell r="K51">
            <v>15.74</v>
          </cell>
          <cell r="L51">
            <v>16.55</v>
          </cell>
          <cell r="M51">
            <v>16.850000000000001</v>
          </cell>
          <cell r="N51">
            <v>16.88</v>
          </cell>
          <cell r="O51">
            <v>17.97</v>
          </cell>
          <cell r="P51">
            <v>18.59</v>
          </cell>
          <cell r="Q51">
            <v>19.03</v>
          </cell>
          <cell r="R51">
            <v>19.52</v>
          </cell>
          <cell r="S51">
            <v>20.22</v>
          </cell>
          <cell r="T51">
            <v>20.14</v>
          </cell>
          <cell r="U51">
            <v>20.98</v>
          </cell>
          <cell r="V51">
            <v>22.37</v>
          </cell>
          <cell r="W51">
            <v>23.51</v>
          </cell>
          <cell r="X51">
            <v>24.16</v>
          </cell>
          <cell r="Y51">
            <v>24.19</v>
          </cell>
          <cell r="Z51">
            <v>25.53</v>
          </cell>
          <cell r="AA51">
            <v>26.35</v>
          </cell>
          <cell r="AB51">
            <v>26.96</v>
          </cell>
          <cell r="AC51">
            <v>27.05</v>
          </cell>
          <cell r="AD51">
            <v>27.74</v>
          </cell>
          <cell r="AE51">
            <v>28.38</v>
          </cell>
          <cell r="AF51">
            <v>28.88</v>
          </cell>
          <cell r="AG51">
            <v>29.35</v>
          </cell>
          <cell r="AH51">
            <v>29.7</v>
          </cell>
          <cell r="AI51">
            <v>30.03</v>
          </cell>
          <cell r="AJ51">
            <v>30.17</v>
          </cell>
          <cell r="AK51">
            <v>30.26</v>
          </cell>
          <cell r="AL51">
            <v>30.44</v>
          </cell>
          <cell r="AM51">
            <v>30.69</v>
          </cell>
          <cell r="AN51">
            <v>30.95</v>
          </cell>
          <cell r="AO51">
            <v>31.21</v>
          </cell>
          <cell r="AP51">
            <v>31.47</v>
          </cell>
          <cell r="AQ51">
            <v>31.74</v>
          </cell>
          <cell r="AR51">
            <v>32.020000000000003</v>
          </cell>
          <cell r="AS51">
            <v>32.299999999999997</v>
          </cell>
          <cell r="AT51">
            <v>32.57</v>
          </cell>
          <cell r="AU51">
            <v>32.83</v>
          </cell>
          <cell r="AV51">
            <v>33.08</v>
          </cell>
          <cell r="AW51">
            <v>33.31</v>
          </cell>
          <cell r="AX51">
            <v>33.53</v>
          </cell>
          <cell r="AY51">
            <v>33.729999999999997</v>
          </cell>
          <cell r="AZ51">
            <v>33.93</v>
          </cell>
          <cell r="BA51">
            <v>34.119999999999997</v>
          </cell>
          <cell r="BB51">
            <v>34.299999999999997</v>
          </cell>
          <cell r="BC51">
            <v>34.479999999999997</v>
          </cell>
        </row>
        <row r="52">
          <cell r="A52" t="str">
            <v>SHFCFUEL[ALLC,ELE]</v>
          </cell>
          <cell r="B52" t="str">
            <v>%</v>
          </cell>
          <cell r="C52" t="str">
            <v>EnerBlue</v>
          </cell>
          <cell r="D52" t="str">
            <v>SHFCFUEL[ALLC,ELE]_%S1</v>
          </cell>
          <cell r="E52">
            <v>13.86</v>
          </cell>
          <cell r="F52">
            <v>14.51</v>
          </cell>
          <cell r="G52">
            <v>14.78</v>
          </cell>
          <cell r="H52">
            <v>15.2</v>
          </cell>
          <cell r="I52">
            <v>14.7</v>
          </cell>
          <cell r="J52">
            <v>15.06</v>
          </cell>
          <cell r="K52">
            <v>15.74</v>
          </cell>
          <cell r="L52">
            <v>16.55</v>
          </cell>
          <cell r="M52">
            <v>16.850000000000001</v>
          </cell>
          <cell r="N52">
            <v>16.88</v>
          </cell>
          <cell r="O52">
            <v>17.97</v>
          </cell>
          <cell r="P52">
            <v>18.59</v>
          </cell>
          <cell r="Q52">
            <v>19.03</v>
          </cell>
          <cell r="R52">
            <v>19.52</v>
          </cell>
          <cell r="S52">
            <v>20.22</v>
          </cell>
          <cell r="T52">
            <v>20.14</v>
          </cell>
          <cell r="U52">
            <v>20.98</v>
          </cell>
          <cell r="V52">
            <v>22.37</v>
          </cell>
          <cell r="W52">
            <v>23.51</v>
          </cell>
          <cell r="X52">
            <v>24.16</v>
          </cell>
          <cell r="Y52">
            <v>24.19</v>
          </cell>
          <cell r="Z52">
            <v>25.53</v>
          </cell>
          <cell r="AA52">
            <v>26.35</v>
          </cell>
          <cell r="AB52">
            <v>26.96</v>
          </cell>
          <cell r="AC52">
            <v>27.02</v>
          </cell>
          <cell r="AD52">
            <v>27.97</v>
          </cell>
          <cell r="AE52">
            <v>29.01</v>
          </cell>
          <cell r="AF52">
            <v>30.06</v>
          </cell>
          <cell r="AG52">
            <v>31.13</v>
          </cell>
          <cell r="AH52">
            <v>32.21</v>
          </cell>
          <cell r="AI52">
            <v>33.35</v>
          </cell>
          <cell r="AJ52">
            <v>34.369999999999997</v>
          </cell>
          <cell r="AK52">
            <v>35.26</v>
          </cell>
          <cell r="AL52">
            <v>36.17</v>
          </cell>
          <cell r="AM52">
            <v>37.06</v>
          </cell>
          <cell r="AN52">
            <v>37.9</v>
          </cell>
          <cell r="AO52">
            <v>38.729999999999997</v>
          </cell>
          <cell r="AP52">
            <v>39.54</v>
          </cell>
          <cell r="AQ52">
            <v>40.35</v>
          </cell>
          <cell r="AR52">
            <v>41.19</v>
          </cell>
          <cell r="AS52">
            <v>42.04</v>
          </cell>
          <cell r="AT52">
            <v>42.93</v>
          </cell>
          <cell r="AU52">
            <v>43.83</v>
          </cell>
          <cell r="AV52">
            <v>44.74</v>
          </cell>
          <cell r="AW52">
            <v>45.65</v>
          </cell>
          <cell r="AX52">
            <v>46.54</v>
          </cell>
          <cell r="AY52">
            <v>47.43</v>
          </cell>
          <cell r="AZ52">
            <v>48.29</v>
          </cell>
          <cell r="BA52">
            <v>49.13</v>
          </cell>
          <cell r="BB52">
            <v>49.94</v>
          </cell>
          <cell r="BC52">
            <v>50.72</v>
          </cell>
        </row>
        <row r="53">
          <cell r="A53" t="str">
            <v>SHFCFUEL[ALLC,ELE]</v>
          </cell>
          <cell r="B53" t="str">
            <v>%</v>
          </cell>
          <cell r="C53" t="str">
            <v>EnerGreen</v>
          </cell>
          <cell r="D53" t="str">
            <v>SHFCFUEL[ALLC,ELE]_%S2</v>
          </cell>
          <cell r="E53">
            <v>13.86</v>
          </cell>
          <cell r="F53">
            <v>14.51</v>
          </cell>
          <cell r="G53">
            <v>14.78</v>
          </cell>
          <cell r="H53">
            <v>15.2</v>
          </cell>
          <cell r="I53">
            <v>14.7</v>
          </cell>
          <cell r="J53">
            <v>15.06</v>
          </cell>
          <cell r="K53">
            <v>15.74</v>
          </cell>
          <cell r="L53">
            <v>16.55</v>
          </cell>
          <cell r="M53">
            <v>16.850000000000001</v>
          </cell>
          <cell r="N53">
            <v>16.88</v>
          </cell>
          <cell r="O53">
            <v>17.97</v>
          </cell>
          <cell r="P53">
            <v>18.59</v>
          </cell>
          <cell r="Q53">
            <v>19.03</v>
          </cell>
          <cell r="R53">
            <v>19.52</v>
          </cell>
          <cell r="S53">
            <v>20.22</v>
          </cell>
          <cell r="T53">
            <v>20.14</v>
          </cell>
          <cell r="U53">
            <v>20.98</v>
          </cell>
          <cell r="V53">
            <v>22.37</v>
          </cell>
          <cell r="W53">
            <v>23.51</v>
          </cell>
          <cell r="X53">
            <v>24.16</v>
          </cell>
          <cell r="Y53">
            <v>24.19</v>
          </cell>
          <cell r="Z53">
            <v>25.53</v>
          </cell>
          <cell r="AA53">
            <v>26.35</v>
          </cell>
          <cell r="AB53">
            <v>26.96</v>
          </cell>
          <cell r="AC53">
            <v>27.28</v>
          </cell>
          <cell r="AD53">
            <v>28.49</v>
          </cell>
          <cell r="AE53">
            <v>29.84</v>
          </cell>
          <cell r="AF53">
            <v>31.19</v>
          </cell>
          <cell r="AG53">
            <v>32.630000000000003</v>
          </cell>
          <cell r="AH53">
            <v>34.1</v>
          </cell>
          <cell r="AI53">
            <v>35.590000000000003</v>
          </cell>
          <cell r="AJ53">
            <v>36.9</v>
          </cell>
          <cell r="AK53">
            <v>38.08</v>
          </cell>
          <cell r="AL53">
            <v>39.26</v>
          </cell>
          <cell r="AM53">
            <v>40.409999999999997</v>
          </cell>
          <cell r="AN53">
            <v>41.51</v>
          </cell>
          <cell r="AO53">
            <v>42.57</v>
          </cell>
          <cell r="AP53">
            <v>43.62</v>
          </cell>
          <cell r="AQ53">
            <v>44.65</v>
          </cell>
          <cell r="AR53">
            <v>45.67</v>
          </cell>
          <cell r="AS53">
            <v>46.65</v>
          </cell>
          <cell r="AT53">
            <v>47.6</v>
          </cell>
          <cell r="AU53">
            <v>48.49</v>
          </cell>
          <cell r="AV53">
            <v>49.33</v>
          </cell>
          <cell r="AW53">
            <v>50.09</v>
          </cell>
          <cell r="AX53">
            <v>50.76</v>
          </cell>
          <cell r="AY53">
            <v>51.38</v>
          </cell>
          <cell r="AZ53">
            <v>51.95</v>
          </cell>
          <cell r="BA53">
            <v>52.48</v>
          </cell>
          <cell r="BB53">
            <v>52.98</v>
          </cell>
          <cell r="BC53">
            <v>53.45</v>
          </cell>
        </row>
        <row r="54">
          <cell r="A54" t="str">
            <v>SHFCSECTORS[ALLC,INDUS,ELE]</v>
          </cell>
          <cell r="B54" t="str">
            <v>%</v>
          </cell>
          <cell r="C54" t="str">
            <v>EnerBase</v>
          </cell>
          <cell r="D54" t="str">
            <v>SHFCSECTORS[ALLC,INDUS,ELE]_%S3</v>
          </cell>
          <cell r="E54">
            <v>15.75</v>
          </cell>
          <cell r="F54">
            <v>16.21</v>
          </cell>
          <cell r="G54">
            <v>17.38</v>
          </cell>
          <cell r="H54">
            <v>17.489999999999998</v>
          </cell>
          <cell r="I54">
            <v>16.46</v>
          </cell>
          <cell r="J54">
            <v>16.23</v>
          </cell>
          <cell r="K54">
            <v>16.73</v>
          </cell>
          <cell r="L54">
            <v>17.41</v>
          </cell>
          <cell r="M54">
            <v>17.52</v>
          </cell>
          <cell r="N54">
            <v>17.010000000000002</v>
          </cell>
          <cell r="O54">
            <v>18.61</v>
          </cell>
          <cell r="P54">
            <v>19.28</v>
          </cell>
          <cell r="Q54">
            <v>19.739999999999998</v>
          </cell>
          <cell r="R54">
            <v>20.18</v>
          </cell>
          <cell r="S54">
            <v>21.18</v>
          </cell>
          <cell r="T54">
            <v>21.04</v>
          </cell>
          <cell r="U54">
            <v>21.61</v>
          </cell>
          <cell r="V54">
            <v>23.22</v>
          </cell>
          <cell r="W54">
            <v>23.74</v>
          </cell>
          <cell r="X54">
            <v>23.84</v>
          </cell>
          <cell r="Y54">
            <v>23.34</v>
          </cell>
          <cell r="Z54">
            <v>24.47</v>
          </cell>
          <cell r="AA54">
            <v>24.94</v>
          </cell>
          <cell r="AB54">
            <v>26.07</v>
          </cell>
          <cell r="AC54">
            <v>26.57</v>
          </cell>
          <cell r="AD54">
            <v>27.05</v>
          </cell>
          <cell r="AE54">
            <v>27.65</v>
          </cell>
          <cell r="AF54">
            <v>28.19</v>
          </cell>
          <cell r="AG54">
            <v>28.68</v>
          </cell>
          <cell r="AH54">
            <v>29.06</v>
          </cell>
          <cell r="AI54">
            <v>29.33</v>
          </cell>
          <cell r="AJ54">
            <v>29.39</v>
          </cell>
          <cell r="AK54">
            <v>29.35</v>
          </cell>
          <cell r="AL54">
            <v>29.46</v>
          </cell>
          <cell r="AM54">
            <v>29.66</v>
          </cell>
          <cell r="AN54">
            <v>29.87</v>
          </cell>
          <cell r="AO54">
            <v>30.08</v>
          </cell>
          <cell r="AP54">
            <v>30.29</v>
          </cell>
          <cell r="AQ54">
            <v>30.51</v>
          </cell>
          <cell r="AR54">
            <v>30.75</v>
          </cell>
          <cell r="AS54">
            <v>31</v>
          </cell>
          <cell r="AT54">
            <v>31.26</v>
          </cell>
          <cell r="AU54">
            <v>31.52</v>
          </cell>
          <cell r="AV54">
            <v>31.76</v>
          </cell>
          <cell r="AW54">
            <v>31.98</v>
          </cell>
          <cell r="AX54">
            <v>32.19</v>
          </cell>
          <cell r="AY54">
            <v>32.39</v>
          </cell>
          <cell r="AZ54">
            <v>32.58</v>
          </cell>
          <cell r="BA54">
            <v>32.770000000000003</v>
          </cell>
          <cell r="BB54">
            <v>32.94</v>
          </cell>
          <cell r="BC54">
            <v>33.11</v>
          </cell>
        </row>
        <row r="55">
          <cell r="A55" t="str">
            <v>SHFCSECTORS[ALLC,INDUS,ELE]</v>
          </cell>
          <cell r="B55" t="str">
            <v>%</v>
          </cell>
          <cell r="C55" t="str">
            <v>EnerBlue</v>
          </cell>
          <cell r="D55" t="str">
            <v>SHFCSECTORS[ALLC,INDUS,ELE]_%S1</v>
          </cell>
          <cell r="E55">
            <v>15.75</v>
          </cell>
          <cell r="F55">
            <v>16.21</v>
          </cell>
          <cell r="G55">
            <v>17.38</v>
          </cell>
          <cell r="H55">
            <v>17.489999999999998</v>
          </cell>
          <cell r="I55">
            <v>16.46</v>
          </cell>
          <cell r="J55">
            <v>16.23</v>
          </cell>
          <cell r="K55">
            <v>16.73</v>
          </cell>
          <cell r="L55">
            <v>17.41</v>
          </cell>
          <cell r="M55">
            <v>17.52</v>
          </cell>
          <cell r="N55">
            <v>17.010000000000002</v>
          </cell>
          <cell r="O55">
            <v>18.61</v>
          </cell>
          <cell r="P55">
            <v>19.28</v>
          </cell>
          <cell r="Q55">
            <v>19.739999999999998</v>
          </cell>
          <cell r="R55">
            <v>20.18</v>
          </cell>
          <cell r="S55">
            <v>21.18</v>
          </cell>
          <cell r="T55">
            <v>21.04</v>
          </cell>
          <cell r="U55">
            <v>21.61</v>
          </cell>
          <cell r="V55">
            <v>23.22</v>
          </cell>
          <cell r="W55">
            <v>23.74</v>
          </cell>
          <cell r="X55">
            <v>23.84</v>
          </cell>
          <cell r="Y55">
            <v>23.34</v>
          </cell>
          <cell r="Z55">
            <v>24.47</v>
          </cell>
          <cell r="AA55">
            <v>24.94</v>
          </cell>
          <cell r="AB55">
            <v>26.07</v>
          </cell>
          <cell r="AC55">
            <v>26.53</v>
          </cell>
          <cell r="AD55">
            <v>27.26</v>
          </cell>
          <cell r="AE55">
            <v>28.25</v>
          </cell>
          <cell r="AF55">
            <v>29.32</v>
          </cell>
          <cell r="AG55">
            <v>30.45</v>
          </cell>
          <cell r="AH55">
            <v>31.64</v>
          </cell>
          <cell r="AI55">
            <v>32.86</v>
          </cell>
          <cell r="AJ55">
            <v>33.950000000000003</v>
          </cell>
          <cell r="AK55">
            <v>34.909999999999997</v>
          </cell>
          <cell r="AL55">
            <v>35.9</v>
          </cell>
          <cell r="AM55">
            <v>36.86</v>
          </cell>
          <cell r="AN55">
            <v>37.74</v>
          </cell>
          <cell r="AO55">
            <v>38.590000000000003</v>
          </cell>
          <cell r="AP55">
            <v>39.409999999999997</v>
          </cell>
          <cell r="AQ55">
            <v>40.22</v>
          </cell>
          <cell r="AR55">
            <v>41.04</v>
          </cell>
          <cell r="AS55">
            <v>41.89</v>
          </cell>
          <cell r="AT55">
            <v>42.78</v>
          </cell>
          <cell r="AU55">
            <v>43.68</v>
          </cell>
          <cell r="AV55">
            <v>44.58</v>
          </cell>
          <cell r="AW55">
            <v>45.47</v>
          </cell>
          <cell r="AX55">
            <v>46.34</v>
          </cell>
          <cell r="AY55">
            <v>47.2</v>
          </cell>
          <cell r="AZ55">
            <v>48.04</v>
          </cell>
          <cell r="BA55">
            <v>48.85</v>
          </cell>
          <cell r="BB55">
            <v>49.62</v>
          </cell>
          <cell r="BC55">
            <v>50.35</v>
          </cell>
        </row>
        <row r="56">
          <cell r="A56" t="str">
            <v>SHFCSECTORS[ALLC,INDUS,ELE]</v>
          </cell>
          <cell r="B56" t="str">
            <v>%</v>
          </cell>
          <cell r="C56" t="str">
            <v>EnerGreen</v>
          </cell>
          <cell r="D56" t="str">
            <v>SHFCSECTORS[ALLC,INDUS,ELE]_%S2</v>
          </cell>
          <cell r="E56">
            <v>15.75</v>
          </cell>
          <cell r="F56">
            <v>16.21</v>
          </cell>
          <cell r="G56">
            <v>17.38</v>
          </cell>
          <cell r="H56">
            <v>17.489999999999998</v>
          </cell>
          <cell r="I56">
            <v>16.46</v>
          </cell>
          <cell r="J56">
            <v>16.23</v>
          </cell>
          <cell r="K56">
            <v>16.73</v>
          </cell>
          <cell r="L56">
            <v>17.41</v>
          </cell>
          <cell r="M56">
            <v>17.52</v>
          </cell>
          <cell r="N56">
            <v>17.010000000000002</v>
          </cell>
          <cell r="O56">
            <v>18.61</v>
          </cell>
          <cell r="P56">
            <v>19.28</v>
          </cell>
          <cell r="Q56">
            <v>19.739999999999998</v>
          </cell>
          <cell r="R56">
            <v>20.18</v>
          </cell>
          <cell r="S56">
            <v>21.18</v>
          </cell>
          <cell r="T56">
            <v>21.04</v>
          </cell>
          <cell r="U56">
            <v>21.61</v>
          </cell>
          <cell r="V56">
            <v>23.22</v>
          </cell>
          <cell r="W56">
            <v>23.74</v>
          </cell>
          <cell r="X56">
            <v>23.84</v>
          </cell>
          <cell r="Y56">
            <v>23.34</v>
          </cell>
          <cell r="Z56">
            <v>24.47</v>
          </cell>
          <cell r="AA56">
            <v>24.94</v>
          </cell>
          <cell r="AB56">
            <v>26.07</v>
          </cell>
          <cell r="AC56">
            <v>26.72</v>
          </cell>
          <cell r="AD56">
            <v>27.65</v>
          </cell>
          <cell r="AE56">
            <v>28.92</v>
          </cell>
          <cell r="AF56">
            <v>30.25</v>
          </cell>
          <cell r="AG56">
            <v>31.72</v>
          </cell>
          <cell r="AH56">
            <v>33.26</v>
          </cell>
          <cell r="AI56">
            <v>34.75</v>
          </cell>
          <cell r="AJ56">
            <v>36.049999999999997</v>
          </cell>
          <cell r="AK56">
            <v>37.17</v>
          </cell>
          <cell r="AL56">
            <v>38.28</v>
          </cell>
          <cell r="AM56">
            <v>39.340000000000003</v>
          </cell>
          <cell r="AN56">
            <v>40.31</v>
          </cell>
          <cell r="AO56">
            <v>41.23</v>
          </cell>
          <cell r="AP56">
            <v>42.14</v>
          </cell>
          <cell r="AQ56">
            <v>43.05</v>
          </cell>
          <cell r="AR56">
            <v>43.96</v>
          </cell>
          <cell r="AS56">
            <v>44.84</v>
          </cell>
          <cell r="AT56">
            <v>45.7</v>
          </cell>
          <cell r="AU56">
            <v>46.52</v>
          </cell>
          <cell r="AV56">
            <v>47.28</v>
          </cell>
          <cell r="AW56">
            <v>47.95</v>
          </cell>
          <cell r="AX56">
            <v>48.52</v>
          </cell>
          <cell r="AY56">
            <v>49.02</v>
          </cell>
          <cell r="AZ56">
            <v>49.46</v>
          </cell>
          <cell r="BA56">
            <v>49.86</v>
          </cell>
          <cell r="BB56">
            <v>50.22</v>
          </cell>
          <cell r="BC56">
            <v>50.54</v>
          </cell>
        </row>
        <row r="57">
          <cell r="A57" t="str">
            <v>SHFCSECTORS[ALLC,RASS,ELE]</v>
          </cell>
          <cell r="B57" t="str">
            <v>%</v>
          </cell>
          <cell r="C57" t="str">
            <v>EnerBase</v>
          </cell>
          <cell r="D57" t="str">
            <v>SHFCSECTORS[ALLC,RASS,ELE]_%S3</v>
          </cell>
          <cell r="E57">
            <v>14.7</v>
          </cell>
          <cell r="F57">
            <v>15.87</v>
          </cell>
          <cell r="G57">
            <v>14.87</v>
          </cell>
          <cell r="H57">
            <v>15.99</v>
          </cell>
          <cell r="I57">
            <v>16.52</v>
          </cell>
          <cell r="J57">
            <v>18.18</v>
          </cell>
          <cell r="K57">
            <v>19.63</v>
          </cell>
          <cell r="L57">
            <v>21.43</v>
          </cell>
          <cell r="M57">
            <v>22.93</v>
          </cell>
          <cell r="N57">
            <v>24.47</v>
          </cell>
          <cell r="O57">
            <v>24.94</v>
          </cell>
          <cell r="P57">
            <v>25.94</v>
          </cell>
          <cell r="Q57">
            <v>27.15</v>
          </cell>
          <cell r="R57">
            <v>28.39</v>
          </cell>
          <cell r="S57">
            <v>28.65</v>
          </cell>
          <cell r="T57">
            <v>28.92</v>
          </cell>
          <cell r="U57">
            <v>30.67</v>
          </cell>
          <cell r="V57">
            <v>32.29</v>
          </cell>
          <cell r="W57">
            <v>35.82</v>
          </cell>
          <cell r="X57">
            <v>38.29</v>
          </cell>
          <cell r="Y57">
            <v>39.15</v>
          </cell>
          <cell r="Z57">
            <v>42.11</v>
          </cell>
          <cell r="AA57">
            <v>43.81</v>
          </cell>
          <cell r="AB57">
            <v>44.35</v>
          </cell>
          <cell r="AC57">
            <v>43.38</v>
          </cell>
          <cell r="AD57">
            <v>44.01</v>
          </cell>
          <cell r="AE57">
            <v>44.56</v>
          </cell>
          <cell r="AF57">
            <v>44.89</v>
          </cell>
          <cell r="AG57">
            <v>45.34</v>
          </cell>
          <cell r="AH57">
            <v>45.75</v>
          </cell>
          <cell r="AI57">
            <v>46.1</v>
          </cell>
          <cell r="AJ57">
            <v>46.42</v>
          </cell>
          <cell r="AK57">
            <v>46.72</v>
          </cell>
          <cell r="AL57">
            <v>47.02</v>
          </cell>
          <cell r="AM57">
            <v>47.33</v>
          </cell>
          <cell r="AN57">
            <v>47.65</v>
          </cell>
          <cell r="AO57">
            <v>47.97</v>
          </cell>
          <cell r="AP57">
            <v>48.27</v>
          </cell>
          <cell r="AQ57">
            <v>48.56</v>
          </cell>
          <cell r="AR57">
            <v>48.83</v>
          </cell>
          <cell r="AS57">
            <v>49.08</v>
          </cell>
          <cell r="AT57">
            <v>49.32</v>
          </cell>
          <cell r="AU57">
            <v>49.54</v>
          </cell>
          <cell r="AV57">
            <v>49.74</v>
          </cell>
          <cell r="AW57">
            <v>49.92</v>
          </cell>
          <cell r="AX57">
            <v>50.09</v>
          </cell>
          <cell r="AY57">
            <v>50.24</v>
          </cell>
          <cell r="AZ57">
            <v>50.38</v>
          </cell>
          <cell r="BA57">
            <v>50.51</v>
          </cell>
          <cell r="BB57">
            <v>50.62</v>
          </cell>
          <cell r="BC57">
            <v>50.73</v>
          </cell>
        </row>
        <row r="58">
          <cell r="A58" t="str">
            <v>SHFCSECTORS[ALLC,RASS,ELE]</v>
          </cell>
          <cell r="B58" t="str">
            <v>%</v>
          </cell>
          <cell r="C58" t="str">
            <v>EnerBlue</v>
          </cell>
          <cell r="D58" t="str">
            <v>SHFCSECTORS[ALLC,RASS,ELE]_%S1</v>
          </cell>
          <cell r="E58">
            <v>14.7</v>
          </cell>
          <cell r="F58">
            <v>15.87</v>
          </cell>
          <cell r="G58">
            <v>14.87</v>
          </cell>
          <cell r="H58">
            <v>15.99</v>
          </cell>
          <cell r="I58">
            <v>16.52</v>
          </cell>
          <cell r="J58">
            <v>18.18</v>
          </cell>
          <cell r="K58">
            <v>19.63</v>
          </cell>
          <cell r="L58">
            <v>21.43</v>
          </cell>
          <cell r="M58">
            <v>22.93</v>
          </cell>
          <cell r="N58">
            <v>24.47</v>
          </cell>
          <cell r="O58">
            <v>24.94</v>
          </cell>
          <cell r="P58">
            <v>25.94</v>
          </cell>
          <cell r="Q58">
            <v>27.15</v>
          </cell>
          <cell r="R58">
            <v>28.39</v>
          </cell>
          <cell r="S58">
            <v>28.65</v>
          </cell>
          <cell r="T58">
            <v>28.92</v>
          </cell>
          <cell r="U58">
            <v>30.67</v>
          </cell>
          <cell r="V58">
            <v>32.29</v>
          </cell>
          <cell r="W58">
            <v>35.82</v>
          </cell>
          <cell r="X58">
            <v>38.29</v>
          </cell>
          <cell r="Y58">
            <v>39.15</v>
          </cell>
          <cell r="Z58">
            <v>42.11</v>
          </cell>
          <cell r="AA58">
            <v>43.81</v>
          </cell>
          <cell r="AB58">
            <v>44.35</v>
          </cell>
          <cell r="AC58">
            <v>43.52</v>
          </cell>
          <cell r="AD58">
            <v>44.37</v>
          </cell>
          <cell r="AE58">
            <v>45.17</v>
          </cell>
          <cell r="AF58">
            <v>45.75</v>
          </cell>
          <cell r="AG58">
            <v>46.39</v>
          </cell>
          <cell r="AH58">
            <v>47.01</v>
          </cell>
          <cell r="AI58">
            <v>47.64</v>
          </cell>
          <cell r="AJ58">
            <v>48.25</v>
          </cell>
          <cell r="AK58">
            <v>48.81</v>
          </cell>
          <cell r="AL58">
            <v>49.37</v>
          </cell>
          <cell r="AM58">
            <v>49.96</v>
          </cell>
          <cell r="AN58">
            <v>50.57</v>
          </cell>
          <cell r="AO58">
            <v>51.21</v>
          </cell>
          <cell r="AP58">
            <v>51.85</v>
          </cell>
          <cell r="AQ58">
            <v>52.49</v>
          </cell>
          <cell r="AR58">
            <v>53.15</v>
          </cell>
          <cell r="AS58">
            <v>53.83</v>
          </cell>
          <cell r="AT58">
            <v>54.55</v>
          </cell>
          <cell r="AU58">
            <v>55.29</v>
          </cell>
          <cell r="AV58">
            <v>56.05</v>
          </cell>
          <cell r="AW58">
            <v>56.82</v>
          </cell>
          <cell r="AX58">
            <v>57.59</v>
          </cell>
          <cell r="AY58">
            <v>58.35</v>
          </cell>
          <cell r="AZ58">
            <v>59.08</v>
          </cell>
          <cell r="BA58">
            <v>59.8</v>
          </cell>
          <cell r="BB58">
            <v>60.49</v>
          </cell>
          <cell r="BC58">
            <v>61.14</v>
          </cell>
        </row>
        <row r="59">
          <cell r="A59" t="str">
            <v>SHFCSECTORS[ALLC,RASS,ELE]</v>
          </cell>
          <cell r="B59" t="str">
            <v>%</v>
          </cell>
          <cell r="C59" t="str">
            <v>EnerGreen</v>
          </cell>
          <cell r="D59" t="str">
            <v>SHFCSECTORS[ALLC,RASS,ELE]_%S2</v>
          </cell>
          <cell r="E59">
            <v>14.7</v>
          </cell>
          <cell r="F59">
            <v>15.87</v>
          </cell>
          <cell r="G59">
            <v>14.87</v>
          </cell>
          <cell r="H59">
            <v>15.99</v>
          </cell>
          <cell r="I59">
            <v>16.52</v>
          </cell>
          <cell r="J59">
            <v>18.18</v>
          </cell>
          <cell r="K59">
            <v>19.63</v>
          </cell>
          <cell r="L59">
            <v>21.43</v>
          </cell>
          <cell r="M59">
            <v>22.93</v>
          </cell>
          <cell r="N59">
            <v>24.47</v>
          </cell>
          <cell r="O59">
            <v>24.94</v>
          </cell>
          <cell r="P59">
            <v>25.94</v>
          </cell>
          <cell r="Q59">
            <v>27.15</v>
          </cell>
          <cell r="R59">
            <v>28.39</v>
          </cell>
          <cell r="S59">
            <v>28.65</v>
          </cell>
          <cell r="T59">
            <v>28.92</v>
          </cell>
          <cell r="U59">
            <v>30.67</v>
          </cell>
          <cell r="V59">
            <v>32.29</v>
          </cell>
          <cell r="W59">
            <v>35.82</v>
          </cell>
          <cell r="X59">
            <v>38.29</v>
          </cell>
          <cell r="Y59">
            <v>39.15</v>
          </cell>
          <cell r="Z59">
            <v>42.11</v>
          </cell>
          <cell r="AA59">
            <v>43.81</v>
          </cell>
          <cell r="AB59">
            <v>44.35</v>
          </cell>
          <cell r="AC59">
            <v>43.54</v>
          </cell>
          <cell r="AD59">
            <v>44.49</v>
          </cell>
          <cell r="AE59">
            <v>45.44</v>
          </cell>
          <cell r="AF59">
            <v>46.24</v>
          </cell>
          <cell r="AG59">
            <v>47.16</v>
          </cell>
          <cell r="AH59">
            <v>48.08</v>
          </cell>
          <cell r="AI59">
            <v>49.01</v>
          </cell>
          <cell r="AJ59">
            <v>49.95</v>
          </cell>
          <cell r="AK59">
            <v>50.88</v>
          </cell>
          <cell r="AL59">
            <v>51.85</v>
          </cell>
          <cell r="AM59">
            <v>52.86</v>
          </cell>
          <cell r="AN59">
            <v>53.93</v>
          </cell>
          <cell r="AO59">
            <v>55.03</v>
          </cell>
          <cell r="AP59">
            <v>56.13</v>
          </cell>
          <cell r="AQ59">
            <v>57.2</v>
          </cell>
          <cell r="AR59">
            <v>58.24</v>
          </cell>
          <cell r="AS59">
            <v>59.24</v>
          </cell>
          <cell r="AT59">
            <v>60.2</v>
          </cell>
          <cell r="AU59">
            <v>61.1</v>
          </cell>
          <cell r="AV59">
            <v>61.94</v>
          </cell>
          <cell r="AW59">
            <v>62.71</v>
          </cell>
          <cell r="AX59">
            <v>63.41</v>
          </cell>
          <cell r="AY59">
            <v>64.06</v>
          </cell>
          <cell r="AZ59">
            <v>64.67</v>
          </cell>
          <cell r="BA59">
            <v>65.239999999999995</v>
          </cell>
          <cell r="BB59">
            <v>65.77</v>
          </cell>
          <cell r="BC59">
            <v>66.28</v>
          </cell>
        </row>
        <row r="60">
          <cell r="A60" t="str">
            <v>SHFCSECTORS[ALLC,TRANS,ELE]</v>
          </cell>
          <cell r="B60" t="str">
            <v>%</v>
          </cell>
          <cell r="C60" t="str">
            <v>EnerBase</v>
          </cell>
          <cell r="D60" t="str">
            <v>SHFCSECTORS[ALLC,TRANS,ELE]_%S3</v>
          </cell>
          <cell r="E60">
            <v>2.98</v>
          </cell>
          <cell r="F60">
            <v>3.18</v>
          </cell>
          <cell r="G60">
            <v>2.38</v>
          </cell>
          <cell r="H60">
            <v>2.67</v>
          </cell>
          <cell r="I60">
            <v>2.4500000000000002</v>
          </cell>
          <cell r="J60">
            <v>2.71</v>
          </cell>
          <cell r="K60">
            <v>2.72</v>
          </cell>
          <cell r="L60">
            <v>2.2400000000000002</v>
          </cell>
          <cell r="M60">
            <v>2.27</v>
          </cell>
          <cell r="N60">
            <v>2.35</v>
          </cell>
          <cell r="O60">
            <v>2.4700000000000002</v>
          </cell>
          <cell r="P60">
            <v>2.58</v>
          </cell>
          <cell r="Q60">
            <v>2.56</v>
          </cell>
          <cell r="R60">
            <v>2.56</v>
          </cell>
          <cell r="S60">
            <v>2.64</v>
          </cell>
          <cell r="T60">
            <v>2.97</v>
          </cell>
          <cell r="U60">
            <v>3.62</v>
          </cell>
          <cell r="V60">
            <v>4.21</v>
          </cell>
          <cell r="W60">
            <v>4.79</v>
          </cell>
          <cell r="X60">
            <v>5.23</v>
          </cell>
          <cell r="Y60">
            <v>5.45</v>
          </cell>
          <cell r="Z60">
            <v>5.89</v>
          </cell>
          <cell r="AA60">
            <v>5.93</v>
          </cell>
          <cell r="AB60">
            <v>6.43</v>
          </cell>
          <cell r="AC60">
            <v>6.16</v>
          </cell>
          <cell r="AD60">
            <v>7.46</v>
          </cell>
          <cell r="AE60">
            <v>8.19</v>
          </cell>
          <cell r="AF60">
            <v>8.8800000000000008</v>
          </cell>
          <cell r="AG60">
            <v>9.4499999999999993</v>
          </cell>
          <cell r="AH60">
            <v>9.8699999999999992</v>
          </cell>
          <cell r="AI60">
            <v>10.39</v>
          </cell>
          <cell r="AJ60">
            <v>10.73</v>
          </cell>
          <cell r="AK60">
            <v>11.1</v>
          </cell>
          <cell r="AL60">
            <v>11.49</v>
          </cell>
          <cell r="AM60">
            <v>11.9</v>
          </cell>
          <cell r="AN60">
            <v>12.32</v>
          </cell>
          <cell r="AO60">
            <v>12.74</v>
          </cell>
          <cell r="AP60">
            <v>13.19</v>
          </cell>
          <cell r="AQ60">
            <v>13.65</v>
          </cell>
          <cell r="AR60">
            <v>14.11</v>
          </cell>
          <cell r="AS60">
            <v>14.57</v>
          </cell>
          <cell r="AT60">
            <v>15</v>
          </cell>
          <cell r="AU60">
            <v>15.42</v>
          </cell>
          <cell r="AV60">
            <v>15.84</v>
          </cell>
          <cell r="AW60">
            <v>16.25</v>
          </cell>
          <cell r="AX60">
            <v>16.649999999999999</v>
          </cell>
          <cell r="AY60">
            <v>17.05</v>
          </cell>
          <cell r="AZ60">
            <v>17.440000000000001</v>
          </cell>
          <cell r="BA60">
            <v>17.829999999999998</v>
          </cell>
          <cell r="BB60">
            <v>18.22</v>
          </cell>
          <cell r="BC60">
            <v>18.61</v>
          </cell>
        </row>
        <row r="61">
          <cell r="A61" t="str">
            <v>SHFCSECTORS[ALLC,TRANS,ELE]</v>
          </cell>
          <cell r="B61" t="str">
            <v>%</v>
          </cell>
          <cell r="C61" t="str">
            <v>EnerBlue</v>
          </cell>
          <cell r="D61" t="str">
            <v>SHFCSECTORS[ALLC,TRANS,ELE]_%S1</v>
          </cell>
          <cell r="E61">
            <v>2.98</v>
          </cell>
          <cell r="F61">
            <v>3.18</v>
          </cell>
          <cell r="G61">
            <v>2.38</v>
          </cell>
          <cell r="H61">
            <v>2.67</v>
          </cell>
          <cell r="I61">
            <v>2.4500000000000002</v>
          </cell>
          <cell r="J61">
            <v>2.71</v>
          </cell>
          <cell r="K61">
            <v>2.72</v>
          </cell>
          <cell r="L61">
            <v>2.2400000000000002</v>
          </cell>
          <cell r="M61">
            <v>2.27</v>
          </cell>
          <cell r="N61">
            <v>2.35</v>
          </cell>
          <cell r="O61">
            <v>2.4700000000000002</v>
          </cell>
          <cell r="P61">
            <v>2.58</v>
          </cell>
          <cell r="Q61">
            <v>2.56</v>
          </cell>
          <cell r="R61">
            <v>2.56</v>
          </cell>
          <cell r="S61">
            <v>2.64</v>
          </cell>
          <cell r="T61">
            <v>2.97</v>
          </cell>
          <cell r="U61">
            <v>3.62</v>
          </cell>
          <cell r="V61">
            <v>4.21</v>
          </cell>
          <cell r="W61">
            <v>4.79</v>
          </cell>
          <cell r="X61">
            <v>5.23</v>
          </cell>
          <cell r="Y61">
            <v>5.45</v>
          </cell>
          <cell r="Z61">
            <v>5.89</v>
          </cell>
          <cell r="AA61">
            <v>5.93</v>
          </cell>
          <cell r="AB61">
            <v>6.43</v>
          </cell>
          <cell r="AC61">
            <v>6.09</v>
          </cell>
          <cell r="AD61">
            <v>7.64</v>
          </cell>
          <cell r="AE61">
            <v>8.92</v>
          </cell>
          <cell r="AF61">
            <v>10.35</v>
          </cell>
          <cell r="AG61">
            <v>11.71</v>
          </cell>
          <cell r="AH61">
            <v>13.01</v>
          </cell>
          <cell r="AI61">
            <v>14.42</v>
          </cell>
          <cell r="AJ61">
            <v>15.59</v>
          </cell>
          <cell r="AK61">
            <v>16.670000000000002</v>
          </cell>
          <cell r="AL61">
            <v>17.72</v>
          </cell>
          <cell r="AM61">
            <v>18.739999999999998</v>
          </cell>
          <cell r="AN61">
            <v>19.760000000000002</v>
          </cell>
          <cell r="AO61">
            <v>20.74</v>
          </cell>
          <cell r="AP61">
            <v>21.74</v>
          </cell>
          <cell r="AQ61">
            <v>22.78</v>
          </cell>
          <cell r="AR61">
            <v>23.85</v>
          </cell>
          <cell r="AS61">
            <v>24.94</v>
          </cell>
          <cell r="AT61">
            <v>26.05</v>
          </cell>
          <cell r="AU61">
            <v>27.16</v>
          </cell>
          <cell r="AV61">
            <v>28.27</v>
          </cell>
          <cell r="AW61">
            <v>29.39</v>
          </cell>
          <cell r="AX61">
            <v>30.51</v>
          </cell>
          <cell r="AY61">
            <v>31.63</v>
          </cell>
          <cell r="AZ61">
            <v>32.74</v>
          </cell>
          <cell r="BA61">
            <v>33.840000000000003</v>
          </cell>
          <cell r="BB61">
            <v>34.92</v>
          </cell>
          <cell r="BC61">
            <v>35.979999999999997</v>
          </cell>
        </row>
        <row r="62">
          <cell r="A62" t="str">
            <v>SHFCSECTORS[ALLC,TRANS,ELE]</v>
          </cell>
          <cell r="B62" t="str">
            <v>%</v>
          </cell>
          <cell r="C62" t="str">
            <v>EnerGreen</v>
          </cell>
          <cell r="D62" t="str">
            <v>SHFCSECTORS[ALLC,TRANS,ELE]_%S2</v>
          </cell>
          <cell r="E62">
            <v>2.98</v>
          </cell>
          <cell r="F62">
            <v>3.18</v>
          </cell>
          <cell r="G62">
            <v>2.38</v>
          </cell>
          <cell r="H62">
            <v>2.67</v>
          </cell>
          <cell r="I62">
            <v>2.4500000000000002</v>
          </cell>
          <cell r="J62">
            <v>2.71</v>
          </cell>
          <cell r="K62">
            <v>2.72</v>
          </cell>
          <cell r="L62">
            <v>2.2400000000000002</v>
          </cell>
          <cell r="M62">
            <v>2.27</v>
          </cell>
          <cell r="N62">
            <v>2.35</v>
          </cell>
          <cell r="O62">
            <v>2.4700000000000002</v>
          </cell>
          <cell r="P62">
            <v>2.58</v>
          </cell>
          <cell r="Q62">
            <v>2.56</v>
          </cell>
          <cell r="R62">
            <v>2.56</v>
          </cell>
          <cell r="S62">
            <v>2.64</v>
          </cell>
          <cell r="T62">
            <v>2.97</v>
          </cell>
          <cell r="U62">
            <v>3.62</v>
          </cell>
          <cell r="V62">
            <v>4.21</v>
          </cell>
          <cell r="W62">
            <v>4.79</v>
          </cell>
          <cell r="X62">
            <v>5.23</v>
          </cell>
          <cell r="Y62">
            <v>5.45</v>
          </cell>
          <cell r="Z62">
            <v>5.89</v>
          </cell>
          <cell r="AA62">
            <v>5.93</v>
          </cell>
          <cell r="AB62">
            <v>6.43</v>
          </cell>
          <cell r="AC62">
            <v>6.67</v>
          </cell>
          <cell r="AD62">
            <v>8.75</v>
          </cell>
          <cell r="AE62">
            <v>10.51</v>
          </cell>
          <cell r="AF62">
            <v>12.51</v>
          </cell>
          <cell r="AG62">
            <v>14.49</v>
          </cell>
          <cell r="AH62">
            <v>16.45</v>
          </cell>
          <cell r="AI62">
            <v>18.579999999999998</v>
          </cell>
          <cell r="AJ62">
            <v>20.34</v>
          </cell>
          <cell r="AK62">
            <v>21.99</v>
          </cell>
          <cell r="AL62">
            <v>23.62</v>
          </cell>
          <cell r="AM62">
            <v>25.18</v>
          </cell>
          <cell r="AN62">
            <v>26.68</v>
          </cell>
          <cell r="AO62">
            <v>28.07</v>
          </cell>
          <cell r="AP62">
            <v>29.44</v>
          </cell>
          <cell r="AQ62">
            <v>30.78</v>
          </cell>
          <cell r="AR62">
            <v>32.1</v>
          </cell>
          <cell r="AS62">
            <v>33.380000000000003</v>
          </cell>
          <cell r="AT62">
            <v>34.61</v>
          </cell>
          <cell r="AU62">
            <v>35.799999999999997</v>
          </cell>
          <cell r="AV62">
            <v>36.950000000000003</v>
          </cell>
          <cell r="AW62">
            <v>38.049999999999997</v>
          </cell>
          <cell r="AX62">
            <v>39.11</v>
          </cell>
          <cell r="AY62">
            <v>40.14</v>
          </cell>
          <cell r="AZ62">
            <v>41.15</v>
          </cell>
          <cell r="BA62">
            <v>42.13</v>
          </cell>
          <cell r="BB62">
            <v>43.08</v>
          </cell>
          <cell r="BC62">
            <v>44.01</v>
          </cell>
        </row>
        <row r="63">
          <cell r="A63" t="str">
            <v>EPTOP[ALLC]</v>
          </cell>
          <cell r="B63" t="str">
            <v>GWh</v>
          </cell>
          <cell r="C63" t="str">
            <v>EnerBase</v>
          </cell>
          <cell r="D63" t="str">
            <v>EPTOP[ALLC]_GWhS3</v>
          </cell>
          <cell r="E63">
            <v>1355602</v>
          </cell>
          <cell r="F63">
            <v>1471659</v>
          </cell>
          <cell r="G63">
            <v>1654003.13</v>
          </cell>
          <cell r="H63">
            <v>1910577.25</v>
          </cell>
          <cell r="I63">
            <v>2203307.25</v>
          </cell>
          <cell r="J63">
            <v>2500258.5</v>
          </cell>
          <cell r="K63">
            <v>2865730.5</v>
          </cell>
          <cell r="L63">
            <v>3281557</v>
          </cell>
          <cell r="M63">
            <v>3408760.75</v>
          </cell>
          <cell r="N63">
            <v>3741554.25</v>
          </cell>
          <cell r="O63">
            <v>4207179</v>
          </cell>
          <cell r="P63">
            <v>4713032.5</v>
          </cell>
          <cell r="Q63">
            <v>4987564</v>
          </cell>
          <cell r="R63">
            <v>5431653</v>
          </cell>
          <cell r="S63">
            <v>5794329</v>
          </cell>
          <cell r="T63">
            <v>5814575</v>
          </cell>
          <cell r="U63">
            <v>6133171</v>
          </cell>
          <cell r="V63">
            <v>6604530.5</v>
          </cell>
          <cell r="W63">
            <v>7166170</v>
          </cell>
          <cell r="X63">
            <v>7503482</v>
          </cell>
          <cell r="Y63">
            <v>7779117</v>
          </cell>
          <cell r="Z63">
            <v>8534365</v>
          </cell>
          <cell r="AA63">
            <v>8848815</v>
          </cell>
          <cell r="AB63">
            <v>9456596</v>
          </cell>
          <cell r="AC63">
            <v>9854052</v>
          </cell>
          <cell r="AD63">
            <v>10045470</v>
          </cell>
          <cell r="AE63">
            <v>10580909</v>
          </cell>
          <cell r="AF63">
            <v>10877158</v>
          </cell>
          <cell r="AG63">
            <v>11177783</v>
          </cell>
          <cell r="AH63">
            <v>11422375</v>
          </cell>
          <cell r="AI63">
            <v>11656234</v>
          </cell>
          <cell r="AJ63">
            <v>11856163</v>
          </cell>
          <cell r="AK63">
            <v>12024887</v>
          </cell>
          <cell r="AL63">
            <v>12184109</v>
          </cell>
          <cell r="AM63">
            <v>12363286</v>
          </cell>
          <cell r="AN63">
            <v>12520480</v>
          </cell>
          <cell r="AO63">
            <v>12686039</v>
          </cell>
          <cell r="AP63">
            <v>12846086</v>
          </cell>
          <cell r="AQ63">
            <v>13001427</v>
          </cell>
          <cell r="AR63">
            <v>13150603</v>
          </cell>
          <cell r="AS63">
            <v>13299393</v>
          </cell>
          <cell r="AT63">
            <v>13429016</v>
          </cell>
          <cell r="AU63">
            <v>13546411</v>
          </cell>
          <cell r="AV63">
            <v>13656773</v>
          </cell>
          <cell r="AW63">
            <v>13757737</v>
          </cell>
          <cell r="AX63">
            <v>13851239</v>
          </cell>
          <cell r="AY63">
            <v>13933383</v>
          </cell>
          <cell r="AZ63">
            <v>14008815</v>
          </cell>
          <cell r="BA63">
            <v>14075299</v>
          </cell>
          <cell r="BB63">
            <v>14132222</v>
          </cell>
          <cell r="BC63">
            <v>14180186</v>
          </cell>
        </row>
        <row r="64">
          <cell r="A64" t="str">
            <v>EPTOP[ALLC]</v>
          </cell>
          <cell r="B64" t="str">
            <v>GWh</v>
          </cell>
          <cell r="C64" t="str">
            <v>EnerBlue</v>
          </cell>
          <cell r="D64" t="str">
            <v>EPTOP[ALLC]_GWhS1</v>
          </cell>
          <cell r="E64">
            <v>1355602</v>
          </cell>
          <cell r="F64">
            <v>1471659</v>
          </cell>
          <cell r="G64">
            <v>1654003.13</v>
          </cell>
          <cell r="H64">
            <v>1910577.25</v>
          </cell>
          <cell r="I64">
            <v>2203307.25</v>
          </cell>
          <cell r="J64">
            <v>2500258.5</v>
          </cell>
          <cell r="K64">
            <v>2865730.5</v>
          </cell>
          <cell r="L64">
            <v>3281557</v>
          </cell>
          <cell r="M64">
            <v>3408760.75</v>
          </cell>
          <cell r="N64">
            <v>3741554.25</v>
          </cell>
          <cell r="O64">
            <v>4207179</v>
          </cell>
          <cell r="P64">
            <v>4713032.5</v>
          </cell>
          <cell r="Q64">
            <v>4987564</v>
          </cell>
          <cell r="R64">
            <v>5431653</v>
          </cell>
          <cell r="S64">
            <v>5794329</v>
          </cell>
          <cell r="T64">
            <v>5814575</v>
          </cell>
          <cell r="U64">
            <v>6133171</v>
          </cell>
          <cell r="V64">
            <v>6604530.5</v>
          </cell>
          <cell r="W64">
            <v>7166170</v>
          </cell>
          <cell r="X64">
            <v>7503482</v>
          </cell>
          <cell r="Y64">
            <v>7779117</v>
          </cell>
          <cell r="Z64">
            <v>8534365</v>
          </cell>
          <cell r="AA64">
            <v>8848815</v>
          </cell>
          <cell r="AB64">
            <v>9456596</v>
          </cell>
          <cell r="AC64">
            <v>9861619</v>
          </cell>
          <cell r="AD64">
            <v>10140921</v>
          </cell>
          <cell r="AE64">
            <v>10759377</v>
          </cell>
          <cell r="AF64">
            <v>11243021</v>
          </cell>
          <cell r="AG64">
            <v>11677501</v>
          </cell>
          <cell r="AH64">
            <v>12032402</v>
          </cell>
          <cell r="AI64">
            <v>12335168</v>
          </cell>
          <cell r="AJ64">
            <v>12691513</v>
          </cell>
          <cell r="AK64">
            <v>12911721</v>
          </cell>
          <cell r="AL64">
            <v>13031190</v>
          </cell>
          <cell r="AM64">
            <v>13138381</v>
          </cell>
          <cell r="AN64">
            <v>13235696</v>
          </cell>
          <cell r="AO64">
            <v>13488912</v>
          </cell>
          <cell r="AP64">
            <v>13715946</v>
          </cell>
          <cell r="AQ64">
            <v>13917664</v>
          </cell>
          <cell r="AR64">
            <v>14137446</v>
          </cell>
          <cell r="AS64">
            <v>14421204</v>
          </cell>
          <cell r="AT64">
            <v>14706531</v>
          </cell>
          <cell r="AU64">
            <v>14977310</v>
          </cell>
          <cell r="AV64">
            <v>15245945</v>
          </cell>
          <cell r="AW64">
            <v>15510095</v>
          </cell>
          <cell r="AX64">
            <v>15771227</v>
          </cell>
          <cell r="AY64">
            <v>16020508</v>
          </cell>
          <cell r="AZ64">
            <v>16255427</v>
          </cell>
          <cell r="BA64">
            <v>16472790</v>
          </cell>
          <cell r="BB64">
            <v>16671554</v>
          </cell>
          <cell r="BC64">
            <v>16851442</v>
          </cell>
        </row>
        <row r="65">
          <cell r="A65" t="str">
            <v>EPTOP[ALLC]</v>
          </cell>
          <cell r="B65" t="str">
            <v>GWh</v>
          </cell>
          <cell r="C65" t="str">
            <v>EnerGreen</v>
          </cell>
          <cell r="D65" t="str">
            <v>EPTOP[ALLC]_GWhS2</v>
          </cell>
          <cell r="E65">
            <v>1355602</v>
          </cell>
          <cell r="F65">
            <v>1471659</v>
          </cell>
          <cell r="G65">
            <v>1654003.13</v>
          </cell>
          <cell r="H65">
            <v>1910577.25</v>
          </cell>
          <cell r="I65">
            <v>2203307.25</v>
          </cell>
          <cell r="J65">
            <v>2500258.5</v>
          </cell>
          <cell r="K65">
            <v>2865730.5</v>
          </cell>
          <cell r="L65">
            <v>3281557</v>
          </cell>
          <cell r="M65">
            <v>3408760.75</v>
          </cell>
          <cell r="N65">
            <v>3741554.25</v>
          </cell>
          <cell r="O65">
            <v>4207179</v>
          </cell>
          <cell r="P65">
            <v>4713032.5</v>
          </cell>
          <cell r="Q65">
            <v>4987564</v>
          </cell>
          <cell r="R65">
            <v>5431653</v>
          </cell>
          <cell r="S65">
            <v>5794329</v>
          </cell>
          <cell r="T65">
            <v>5814575</v>
          </cell>
          <cell r="U65">
            <v>6133171</v>
          </cell>
          <cell r="V65">
            <v>6604530.5</v>
          </cell>
          <cell r="W65">
            <v>7166170</v>
          </cell>
          <cell r="X65">
            <v>7503482</v>
          </cell>
          <cell r="Y65">
            <v>7779117</v>
          </cell>
          <cell r="Z65">
            <v>8534365</v>
          </cell>
          <cell r="AA65">
            <v>8848815</v>
          </cell>
          <cell r="AB65">
            <v>9456596</v>
          </cell>
          <cell r="AC65">
            <v>9909128</v>
          </cell>
          <cell r="AD65">
            <v>10306679</v>
          </cell>
          <cell r="AE65">
            <v>11005430</v>
          </cell>
          <cell r="AF65">
            <v>11557211</v>
          </cell>
          <cell r="AG65">
            <v>12043267</v>
          </cell>
          <cell r="AH65">
            <v>12427827</v>
          </cell>
          <cell r="AI65">
            <v>12767233</v>
          </cell>
          <cell r="AJ65">
            <v>13144576</v>
          </cell>
          <cell r="AK65">
            <v>13357396</v>
          </cell>
          <cell r="AL65">
            <v>13460152</v>
          </cell>
          <cell r="AM65">
            <v>13546028</v>
          </cell>
          <cell r="AN65">
            <v>13653025</v>
          </cell>
          <cell r="AO65">
            <v>13943680</v>
          </cell>
          <cell r="AP65">
            <v>14217067</v>
          </cell>
          <cell r="AQ65">
            <v>14451996</v>
          </cell>
          <cell r="AR65">
            <v>14676457</v>
          </cell>
          <cell r="AS65">
            <v>14946451</v>
          </cell>
          <cell r="AT65">
            <v>15196077</v>
          </cell>
          <cell r="AU65">
            <v>15433315</v>
          </cell>
          <cell r="AV65">
            <v>15669495</v>
          </cell>
          <cell r="AW65">
            <v>15885624</v>
          </cell>
          <cell r="AX65">
            <v>16062559</v>
          </cell>
          <cell r="AY65">
            <v>16211235</v>
          </cell>
          <cell r="AZ65">
            <v>16334214</v>
          </cell>
          <cell r="BA65">
            <v>16438948</v>
          </cell>
          <cell r="BB65">
            <v>16521696</v>
          </cell>
          <cell r="BC65">
            <v>16573977</v>
          </cell>
        </row>
        <row r="66">
          <cell r="A66" t="str">
            <v>EPCOAL[ALLC]</v>
          </cell>
          <cell r="B66" t="str">
            <v>GWh</v>
          </cell>
          <cell r="C66" t="str">
            <v>EnerBase</v>
          </cell>
          <cell r="D66" t="str">
            <v>EPCOAL[ALLC]_GWhS3</v>
          </cell>
          <cell r="E66">
            <v>1052080</v>
          </cell>
          <cell r="F66">
            <v>1111630</v>
          </cell>
          <cell r="G66">
            <v>1275610</v>
          </cell>
          <cell r="H66">
            <v>1510300</v>
          </cell>
          <cell r="I66">
            <v>1713990</v>
          </cell>
          <cell r="J66">
            <v>1977120</v>
          </cell>
          <cell r="K66">
            <v>2303950</v>
          </cell>
          <cell r="L66">
            <v>2665760</v>
          </cell>
          <cell r="M66">
            <v>2700870</v>
          </cell>
          <cell r="N66">
            <v>2946850</v>
          </cell>
          <cell r="O66">
            <v>3251860</v>
          </cell>
          <cell r="P66">
            <v>3725350</v>
          </cell>
          <cell r="Q66">
            <v>3785300</v>
          </cell>
          <cell r="R66">
            <v>4108320</v>
          </cell>
          <cell r="S66">
            <v>4255670</v>
          </cell>
          <cell r="T66">
            <v>4104330</v>
          </cell>
          <cell r="U66">
            <v>4188850</v>
          </cell>
          <cell r="V66">
            <v>4483780</v>
          </cell>
          <cell r="W66">
            <v>4825800</v>
          </cell>
          <cell r="X66">
            <v>4899150</v>
          </cell>
          <cell r="Y66">
            <v>4976420</v>
          </cell>
          <cell r="Z66">
            <v>5413190</v>
          </cell>
          <cell r="AA66">
            <v>5491350</v>
          </cell>
          <cell r="AB66">
            <v>5845150</v>
          </cell>
          <cell r="AC66">
            <v>5965469</v>
          </cell>
          <cell r="AD66">
            <v>5895312.5</v>
          </cell>
          <cell r="AE66">
            <v>6063075.5</v>
          </cell>
          <cell r="AF66">
            <v>5973001</v>
          </cell>
          <cell r="AG66">
            <v>5855729</v>
          </cell>
          <cell r="AH66">
            <v>5641143.5</v>
          </cell>
          <cell r="AI66">
            <v>5352112.5</v>
          </cell>
          <cell r="AJ66">
            <v>5089512.5</v>
          </cell>
          <cell r="AK66">
            <v>4821987.5</v>
          </cell>
          <cell r="AL66">
            <v>4546667</v>
          </cell>
          <cell r="AM66">
            <v>4303957.5</v>
          </cell>
          <cell r="AN66">
            <v>4087070</v>
          </cell>
          <cell r="AO66">
            <v>3888501.75</v>
          </cell>
          <cell r="AP66">
            <v>3679425</v>
          </cell>
          <cell r="AQ66">
            <v>3470780.25</v>
          </cell>
          <cell r="AR66">
            <v>3262574.5</v>
          </cell>
          <cell r="AS66">
            <v>3067541.5</v>
          </cell>
          <cell r="AT66">
            <v>2851514.75</v>
          </cell>
          <cell r="AU66">
            <v>2636446.25</v>
          </cell>
          <cell r="AV66">
            <v>2431987.75</v>
          </cell>
          <cell r="AW66">
            <v>2240859.25</v>
          </cell>
          <cell r="AX66">
            <v>2071777.75</v>
          </cell>
          <cell r="AY66">
            <v>1918355.63</v>
          </cell>
          <cell r="AZ66">
            <v>1782532.25</v>
          </cell>
          <cell r="BA66">
            <v>1659088.88</v>
          </cell>
          <cell r="BB66">
            <v>1555739.13</v>
          </cell>
          <cell r="BC66">
            <v>1472759.13</v>
          </cell>
        </row>
        <row r="67">
          <cell r="A67" t="str">
            <v>EPCOAL[ALLC]</v>
          </cell>
          <cell r="B67" t="str">
            <v>GWh</v>
          </cell>
          <cell r="C67" t="str">
            <v>EnerBlue</v>
          </cell>
          <cell r="D67" t="str">
            <v>EPCOAL[ALLC]_GWhS1</v>
          </cell>
          <cell r="E67">
            <v>1052080</v>
          </cell>
          <cell r="F67">
            <v>1111630</v>
          </cell>
          <cell r="G67">
            <v>1275610</v>
          </cell>
          <cell r="H67">
            <v>1510300</v>
          </cell>
          <cell r="I67">
            <v>1713990</v>
          </cell>
          <cell r="J67">
            <v>1977120</v>
          </cell>
          <cell r="K67">
            <v>2303950</v>
          </cell>
          <cell r="L67">
            <v>2665760</v>
          </cell>
          <cell r="M67">
            <v>2700870</v>
          </cell>
          <cell r="N67">
            <v>2946850</v>
          </cell>
          <cell r="O67">
            <v>3251860</v>
          </cell>
          <cell r="P67">
            <v>3725350</v>
          </cell>
          <cell r="Q67">
            <v>3785300</v>
          </cell>
          <cell r="R67">
            <v>4108320</v>
          </cell>
          <cell r="S67">
            <v>4255670</v>
          </cell>
          <cell r="T67">
            <v>4104330</v>
          </cell>
          <cell r="U67">
            <v>4188850</v>
          </cell>
          <cell r="V67">
            <v>4483780</v>
          </cell>
          <cell r="W67">
            <v>4825800</v>
          </cell>
          <cell r="X67">
            <v>4899150</v>
          </cell>
          <cell r="Y67">
            <v>4976420</v>
          </cell>
          <cell r="Z67">
            <v>5413190</v>
          </cell>
          <cell r="AA67">
            <v>5491350</v>
          </cell>
          <cell r="AB67">
            <v>5845150</v>
          </cell>
          <cell r="AC67">
            <v>5961058.5</v>
          </cell>
          <cell r="AD67">
            <v>5778571</v>
          </cell>
          <cell r="AE67">
            <v>5713702.5</v>
          </cell>
          <cell r="AF67">
            <v>5604536</v>
          </cell>
          <cell r="AG67">
            <v>5455561.5</v>
          </cell>
          <cell r="AH67">
            <v>5176912</v>
          </cell>
          <cell r="AI67">
            <v>4849778.5</v>
          </cell>
          <cell r="AJ67">
            <v>4528063.5</v>
          </cell>
          <cell r="AK67">
            <v>3812003</v>
          </cell>
          <cell r="AL67">
            <v>3315484.25</v>
          </cell>
          <cell r="AM67">
            <v>2946786</v>
          </cell>
          <cell r="AN67">
            <v>2605624</v>
          </cell>
          <cell r="AO67">
            <v>2352438</v>
          </cell>
          <cell r="AP67">
            <v>1919314</v>
          </cell>
          <cell r="AQ67">
            <v>1549757.5</v>
          </cell>
          <cell r="AR67">
            <v>1258563.75</v>
          </cell>
          <cell r="AS67">
            <v>1034586.88</v>
          </cell>
          <cell r="AT67">
            <v>818667.44</v>
          </cell>
          <cell r="AU67">
            <v>644841.88</v>
          </cell>
          <cell r="AV67">
            <v>509971.16</v>
          </cell>
          <cell r="AW67">
            <v>406828.16</v>
          </cell>
          <cell r="AX67">
            <v>329714.65999999997</v>
          </cell>
          <cell r="AY67">
            <v>272678.03000000003</v>
          </cell>
          <cell r="AZ67">
            <v>232387.91</v>
          </cell>
          <cell r="BA67">
            <v>205265.03</v>
          </cell>
          <cell r="BB67">
            <v>190068.73</v>
          </cell>
          <cell r="BC67">
            <v>179209.77</v>
          </cell>
        </row>
        <row r="68">
          <cell r="A68" t="str">
            <v>EPCOAL[ALLC]</v>
          </cell>
          <cell r="B68" t="str">
            <v>GWh</v>
          </cell>
          <cell r="C68" t="str">
            <v>EnerGreen</v>
          </cell>
          <cell r="D68" t="str">
            <v>EPCOAL[ALLC]_GWhS2</v>
          </cell>
          <cell r="E68">
            <v>1052080</v>
          </cell>
          <cell r="F68">
            <v>1111630</v>
          </cell>
          <cell r="G68">
            <v>1275610</v>
          </cell>
          <cell r="H68">
            <v>1510300</v>
          </cell>
          <cell r="I68">
            <v>1713990</v>
          </cell>
          <cell r="J68">
            <v>1977120</v>
          </cell>
          <cell r="K68">
            <v>2303950</v>
          </cell>
          <cell r="L68">
            <v>2665760</v>
          </cell>
          <cell r="M68">
            <v>2700870</v>
          </cell>
          <cell r="N68">
            <v>2946850</v>
          </cell>
          <cell r="O68">
            <v>3251860</v>
          </cell>
          <cell r="P68">
            <v>3725350</v>
          </cell>
          <cell r="Q68">
            <v>3785300</v>
          </cell>
          <cell r="R68">
            <v>4108320</v>
          </cell>
          <cell r="S68">
            <v>4255670</v>
          </cell>
          <cell r="T68">
            <v>4104330</v>
          </cell>
          <cell r="U68">
            <v>4188850</v>
          </cell>
          <cell r="V68">
            <v>4483780</v>
          </cell>
          <cell r="W68">
            <v>4825800</v>
          </cell>
          <cell r="X68">
            <v>4899150</v>
          </cell>
          <cell r="Y68">
            <v>4976420</v>
          </cell>
          <cell r="Z68">
            <v>5413190</v>
          </cell>
          <cell r="AA68">
            <v>5491350</v>
          </cell>
          <cell r="AB68">
            <v>5845150</v>
          </cell>
          <cell r="AC68">
            <v>5891182</v>
          </cell>
          <cell r="AD68">
            <v>5720962.5</v>
          </cell>
          <cell r="AE68">
            <v>5773412.5</v>
          </cell>
          <cell r="AF68">
            <v>5796324</v>
          </cell>
          <cell r="AG68">
            <v>5396601</v>
          </cell>
          <cell r="AH68">
            <v>4844948</v>
          </cell>
          <cell r="AI68">
            <v>4119312.25</v>
          </cell>
          <cell r="AJ68">
            <v>3469401.25</v>
          </cell>
          <cell r="AK68">
            <v>2513601</v>
          </cell>
          <cell r="AL68">
            <v>1845532.63</v>
          </cell>
          <cell r="AM68">
            <v>1349138.75</v>
          </cell>
          <cell r="AN68">
            <v>977731</v>
          </cell>
          <cell r="AO68">
            <v>730017.38</v>
          </cell>
          <cell r="AP68">
            <v>470294.88</v>
          </cell>
          <cell r="AQ68">
            <v>263646.31</v>
          </cell>
          <cell r="AR68">
            <v>143644.89000000001</v>
          </cell>
          <cell r="AS68">
            <v>102139.58</v>
          </cell>
          <cell r="AT68">
            <v>83352.53</v>
          </cell>
          <cell r="AU68">
            <v>64950.39</v>
          </cell>
          <cell r="AV68">
            <v>53023.73</v>
          </cell>
          <cell r="AW68">
            <v>43000.91</v>
          </cell>
          <cell r="AX68">
            <v>34148.230000000003</v>
          </cell>
          <cell r="AY68">
            <v>30140.85</v>
          </cell>
          <cell r="AZ68">
            <v>25529.79</v>
          </cell>
          <cell r="BA68">
            <v>21883.66</v>
          </cell>
          <cell r="BB68">
            <v>18219.55</v>
          </cell>
          <cell r="BC68">
            <v>14986.5</v>
          </cell>
        </row>
        <row r="69">
          <cell r="A69" t="str">
            <v>EPOIL[ALLC]</v>
          </cell>
          <cell r="B69" t="str">
            <v>GWh</v>
          </cell>
          <cell r="C69" t="str">
            <v>EnerBase</v>
          </cell>
          <cell r="D69" t="str">
            <v>EPOIL[ALLC]_GWhS3</v>
          </cell>
          <cell r="E69">
            <v>57071</v>
          </cell>
          <cell r="F69">
            <v>58652</v>
          </cell>
          <cell r="G69">
            <v>58313</v>
          </cell>
          <cell r="H69">
            <v>64876.7</v>
          </cell>
          <cell r="I69">
            <v>73377.7</v>
          </cell>
          <cell r="J69">
            <v>56826.7</v>
          </cell>
          <cell r="K69">
            <v>41924.800000000003</v>
          </cell>
          <cell r="L69">
            <v>27297.3</v>
          </cell>
          <cell r="M69">
            <v>13758.1</v>
          </cell>
          <cell r="N69">
            <v>16280.6</v>
          </cell>
          <cell r="O69">
            <v>19208.8</v>
          </cell>
          <cell r="P69">
            <v>16640.400000000001</v>
          </cell>
          <cell r="Q69">
            <v>16285.8</v>
          </cell>
          <cell r="R69">
            <v>14657.7</v>
          </cell>
          <cell r="S69">
            <v>7499.38</v>
          </cell>
          <cell r="T69">
            <v>10454.6</v>
          </cell>
          <cell r="U69">
            <v>11195.8</v>
          </cell>
          <cell r="V69">
            <v>11019.9</v>
          </cell>
          <cell r="W69">
            <v>9226.11</v>
          </cell>
          <cell r="X69">
            <v>8468.09</v>
          </cell>
          <cell r="Y69">
            <v>8618.92</v>
          </cell>
          <cell r="Z69">
            <v>8965.86</v>
          </cell>
          <cell r="AA69">
            <v>9029.2000000000007</v>
          </cell>
          <cell r="AB69">
            <v>9634.1200000000008</v>
          </cell>
          <cell r="AC69">
            <v>8482.73</v>
          </cell>
          <cell r="AD69">
            <v>7861.33</v>
          </cell>
          <cell r="AE69">
            <v>7925.89</v>
          </cell>
          <cell r="AF69">
            <v>7283.64</v>
          </cell>
          <cell r="AG69">
            <v>6528.5</v>
          </cell>
          <cell r="AH69">
            <v>5538.31</v>
          </cell>
          <cell r="AI69">
            <v>4244.22</v>
          </cell>
          <cell r="AJ69">
            <v>4362.74</v>
          </cell>
          <cell r="AK69">
            <v>3524.09</v>
          </cell>
          <cell r="AL69">
            <v>2868.95</v>
          </cell>
          <cell r="AM69">
            <v>2506.87</v>
          </cell>
          <cell r="AN69">
            <v>2395.7800000000002</v>
          </cell>
          <cell r="AO69">
            <v>2402.96</v>
          </cell>
          <cell r="AP69">
            <v>2406.31</v>
          </cell>
          <cell r="AQ69">
            <v>2411.37</v>
          </cell>
          <cell r="AR69">
            <v>2301.23</v>
          </cell>
          <cell r="AS69">
            <v>2139.8200000000002</v>
          </cell>
          <cell r="AT69">
            <v>2042.97</v>
          </cell>
          <cell r="AU69">
            <v>1977.59</v>
          </cell>
          <cell r="AV69">
            <v>1917.94</v>
          </cell>
          <cell r="AW69">
            <v>1922.4</v>
          </cell>
          <cell r="AX69">
            <v>1912.2</v>
          </cell>
          <cell r="AY69">
            <v>1823.97</v>
          </cell>
          <cell r="AZ69">
            <v>1830.32</v>
          </cell>
          <cell r="BA69">
            <v>1838.78</v>
          </cell>
          <cell r="BB69">
            <v>1849.41</v>
          </cell>
          <cell r="BC69">
            <v>1861.5</v>
          </cell>
        </row>
        <row r="70">
          <cell r="A70" t="str">
            <v>EPOIL[ALLC]</v>
          </cell>
          <cell r="B70" t="str">
            <v>GWh</v>
          </cell>
          <cell r="C70" t="str">
            <v>EnerBlue</v>
          </cell>
          <cell r="D70" t="str">
            <v>EPOIL[ALLC]_GWhS1</v>
          </cell>
          <cell r="E70">
            <v>57071</v>
          </cell>
          <cell r="F70">
            <v>58652</v>
          </cell>
          <cell r="G70">
            <v>58313</v>
          </cell>
          <cell r="H70">
            <v>64876.7</v>
          </cell>
          <cell r="I70">
            <v>73377.7</v>
          </cell>
          <cell r="J70">
            <v>56826.7</v>
          </cell>
          <cell r="K70">
            <v>41924.800000000003</v>
          </cell>
          <cell r="L70">
            <v>27297.3</v>
          </cell>
          <cell r="M70">
            <v>13758.1</v>
          </cell>
          <cell r="N70">
            <v>16280.6</v>
          </cell>
          <cell r="O70">
            <v>19208.8</v>
          </cell>
          <cell r="P70">
            <v>16640.400000000001</v>
          </cell>
          <cell r="Q70">
            <v>16285.8</v>
          </cell>
          <cell r="R70">
            <v>14657.7</v>
          </cell>
          <cell r="S70">
            <v>7499.38</v>
          </cell>
          <cell r="T70">
            <v>10454.6</v>
          </cell>
          <cell r="U70">
            <v>11195.8</v>
          </cell>
          <cell r="V70">
            <v>11019.9</v>
          </cell>
          <cell r="W70">
            <v>9226.11</v>
          </cell>
          <cell r="X70">
            <v>8468.09</v>
          </cell>
          <cell r="Y70">
            <v>8618.92</v>
          </cell>
          <cell r="Z70">
            <v>8965.86</v>
          </cell>
          <cell r="AA70">
            <v>9029.2000000000007</v>
          </cell>
          <cell r="AB70">
            <v>9634.1200000000008</v>
          </cell>
          <cell r="AC70">
            <v>9209.18</v>
          </cell>
          <cell r="AD70">
            <v>10956.08</v>
          </cell>
          <cell r="AE70">
            <v>12996.98</v>
          </cell>
          <cell r="AF70">
            <v>11850.7</v>
          </cell>
          <cell r="AG70">
            <v>9852.4699999999993</v>
          </cell>
          <cell r="AH70">
            <v>7979.95</v>
          </cell>
          <cell r="AI70">
            <v>6120.98</v>
          </cell>
          <cell r="AJ70">
            <v>6128.82</v>
          </cell>
          <cell r="AK70">
            <v>5548.84</v>
          </cell>
          <cell r="AL70">
            <v>4870.8900000000003</v>
          </cell>
          <cell r="AM70">
            <v>4169.18</v>
          </cell>
          <cell r="AN70">
            <v>3621.66</v>
          </cell>
          <cell r="AO70">
            <v>3603.3</v>
          </cell>
          <cell r="AP70">
            <v>3400.05</v>
          </cell>
          <cell r="AQ70">
            <v>2919.3</v>
          </cell>
          <cell r="AR70">
            <v>2293.02</v>
          </cell>
          <cell r="AS70">
            <v>1793.56</v>
          </cell>
          <cell r="AT70">
            <v>1404.65</v>
          </cell>
          <cell r="AU70">
            <v>1058.78</v>
          </cell>
          <cell r="AV70">
            <v>794.21</v>
          </cell>
          <cell r="AW70">
            <v>615.39</v>
          </cell>
          <cell r="AX70">
            <v>481.91</v>
          </cell>
          <cell r="AY70">
            <v>384.73</v>
          </cell>
          <cell r="AZ70">
            <v>321.33</v>
          </cell>
          <cell r="BA70">
            <v>281.57</v>
          </cell>
          <cell r="BB70">
            <v>259.61</v>
          </cell>
          <cell r="BC70">
            <v>243.48</v>
          </cell>
        </row>
        <row r="71">
          <cell r="A71" t="str">
            <v>EPOIL[ALLC]</v>
          </cell>
          <cell r="B71" t="str">
            <v>GWh</v>
          </cell>
          <cell r="C71" t="str">
            <v>EnerGreen</v>
          </cell>
          <cell r="D71" t="str">
            <v>EPOIL[ALLC]_GWhS2</v>
          </cell>
          <cell r="E71">
            <v>57071</v>
          </cell>
          <cell r="F71">
            <v>58652</v>
          </cell>
          <cell r="G71">
            <v>58313</v>
          </cell>
          <cell r="H71">
            <v>64876.7</v>
          </cell>
          <cell r="I71">
            <v>73377.7</v>
          </cell>
          <cell r="J71">
            <v>56826.7</v>
          </cell>
          <cell r="K71">
            <v>41924.800000000003</v>
          </cell>
          <cell r="L71">
            <v>27297.3</v>
          </cell>
          <cell r="M71">
            <v>13758.1</v>
          </cell>
          <cell r="N71">
            <v>16280.6</v>
          </cell>
          <cell r="O71">
            <v>19208.8</v>
          </cell>
          <cell r="P71">
            <v>16640.400000000001</v>
          </cell>
          <cell r="Q71">
            <v>16285.8</v>
          </cell>
          <cell r="R71">
            <v>14657.7</v>
          </cell>
          <cell r="S71">
            <v>7499.38</v>
          </cell>
          <cell r="T71">
            <v>10454.6</v>
          </cell>
          <cell r="U71">
            <v>11195.8</v>
          </cell>
          <cell r="V71">
            <v>11019.9</v>
          </cell>
          <cell r="W71">
            <v>9226.11</v>
          </cell>
          <cell r="X71">
            <v>8468.09</v>
          </cell>
          <cell r="Y71">
            <v>8618.92</v>
          </cell>
          <cell r="Z71">
            <v>8965.86</v>
          </cell>
          <cell r="AA71">
            <v>9029.2000000000007</v>
          </cell>
          <cell r="AB71">
            <v>9634.1200000000008</v>
          </cell>
          <cell r="AC71">
            <v>8564.2199999999993</v>
          </cell>
          <cell r="AD71">
            <v>10264.27</v>
          </cell>
          <cell r="AE71">
            <v>10519.93</v>
          </cell>
          <cell r="AF71">
            <v>8980.31</v>
          </cell>
          <cell r="AG71">
            <v>7352.68</v>
          </cell>
          <cell r="AH71">
            <v>5632.23</v>
          </cell>
          <cell r="AI71">
            <v>3779.52</v>
          </cell>
          <cell r="AJ71">
            <v>3815.11</v>
          </cell>
          <cell r="AK71">
            <v>2836.22</v>
          </cell>
          <cell r="AL71">
            <v>1682.14</v>
          </cell>
          <cell r="AM71">
            <v>853.9</v>
          </cell>
          <cell r="AN71">
            <v>436.25</v>
          </cell>
          <cell r="AO71">
            <v>352.11</v>
          </cell>
          <cell r="AP71">
            <v>244.65</v>
          </cell>
          <cell r="AQ71">
            <v>147.71</v>
          </cell>
          <cell r="AR71">
            <v>86.52</v>
          </cell>
          <cell r="AS71">
            <v>66.180000000000007</v>
          </cell>
          <cell r="AT71">
            <v>57.94</v>
          </cell>
          <cell r="AU71">
            <v>48.33</v>
          </cell>
          <cell r="AV71">
            <v>40.85</v>
          </cell>
          <cell r="AW71">
            <v>35.51</v>
          </cell>
          <cell r="AX71">
            <v>29.58</v>
          </cell>
          <cell r="AY71">
            <v>27.74</v>
          </cell>
          <cell r="AZ71">
            <v>25.22</v>
          </cell>
          <cell r="BA71">
            <v>23.21</v>
          </cell>
          <cell r="BB71">
            <v>20.78</v>
          </cell>
          <cell r="BC71">
            <v>18.41</v>
          </cell>
        </row>
        <row r="72">
          <cell r="A72" t="str">
            <v>EPGAS[ALLC]</v>
          </cell>
          <cell r="B72" t="str">
            <v>GWh</v>
          </cell>
          <cell r="C72" t="str">
            <v>EnerBase</v>
          </cell>
          <cell r="D72" t="str">
            <v>EPGAS[ALLC]_GWhS3</v>
          </cell>
          <cell r="E72">
            <v>5773</v>
          </cell>
          <cell r="F72">
            <v>4934</v>
          </cell>
          <cell r="G72">
            <v>4202.5</v>
          </cell>
          <cell r="H72">
            <v>5165.13</v>
          </cell>
          <cell r="I72">
            <v>7474.99</v>
          </cell>
          <cell r="J72">
            <v>12158.3</v>
          </cell>
          <cell r="K72">
            <v>23873</v>
          </cell>
          <cell r="L72">
            <v>34043.599999999999</v>
          </cell>
          <cell r="M72">
            <v>34852.6</v>
          </cell>
          <cell r="N72">
            <v>58043.9</v>
          </cell>
          <cell r="O72">
            <v>78844.800000000003</v>
          </cell>
          <cell r="P72">
            <v>96504.6</v>
          </cell>
          <cell r="Q72">
            <v>99483.3</v>
          </cell>
          <cell r="R72">
            <v>106764</v>
          </cell>
          <cell r="S72">
            <v>114593</v>
          </cell>
          <cell r="T72">
            <v>145495</v>
          </cell>
          <cell r="U72">
            <v>205882</v>
          </cell>
          <cell r="V72">
            <v>222455</v>
          </cell>
          <cell r="W72">
            <v>222733</v>
          </cell>
          <cell r="X72">
            <v>282060</v>
          </cell>
          <cell r="Y72">
            <v>313528</v>
          </cell>
          <cell r="Z72">
            <v>354324</v>
          </cell>
          <cell r="AA72">
            <v>359384</v>
          </cell>
          <cell r="AB72">
            <v>382396</v>
          </cell>
          <cell r="AC72">
            <v>553349.43999999994</v>
          </cell>
          <cell r="AD72">
            <v>731667.13</v>
          </cell>
          <cell r="AE72">
            <v>902075.69</v>
          </cell>
          <cell r="AF72">
            <v>1090771</v>
          </cell>
          <cell r="AG72">
            <v>1328860.3799999999</v>
          </cell>
          <cell r="AH72">
            <v>1604489.88</v>
          </cell>
          <cell r="AI72">
            <v>1963289.25</v>
          </cell>
          <cell r="AJ72">
            <v>2258254</v>
          </cell>
          <cell r="AK72">
            <v>2516526</v>
          </cell>
          <cell r="AL72">
            <v>2772581.25</v>
          </cell>
          <cell r="AM72">
            <v>3014231</v>
          </cell>
          <cell r="AN72">
            <v>3213782.25</v>
          </cell>
          <cell r="AO72">
            <v>3442903.75</v>
          </cell>
          <cell r="AP72">
            <v>3671971.5</v>
          </cell>
          <cell r="AQ72">
            <v>3898972.75</v>
          </cell>
          <cell r="AR72">
            <v>4123035</v>
          </cell>
          <cell r="AS72">
            <v>4336764.5</v>
          </cell>
          <cell r="AT72">
            <v>4562097</v>
          </cell>
          <cell r="AU72">
            <v>4770523</v>
          </cell>
          <cell r="AV72">
            <v>4958900.5</v>
          </cell>
          <cell r="AW72">
            <v>5123448</v>
          </cell>
          <cell r="AX72">
            <v>5256776.5</v>
          </cell>
          <cell r="AY72">
            <v>5432995</v>
          </cell>
          <cell r="AZ72">
            <v>5579573</v>
          </cell>
          <cell r="BA72">
            <v>5693802.5</v>
          </cell>
          <cell r="BB72">
            <v>5772445.5</v>
          </cell>
          <cell r="BC72">
            <v>5812508</v>
          </cell>
        </row>
        <row r="73">
          <cell r="A73" t="str">
            <v>EPGAS[ALLC]</v>
          </cell>
          <cell r="B73" t="str">
            <v>GWh</v>
          </cell>
          <cell r="C73" t="str">
            <v>EnerBlue</v>
          </cell>
          <cell r="D73" t="str">
            <v>EPGAS[ALLC]_GWhS1</v>
          </cell>
          <cell r="E73">
            <v>5773</v>
          </cell>
          <cell r="F73">
            <v>4934</v>
          </cell>
          <cell r="G73">
            <v>4202.5</v>
          </cell>
          <cell r="H73">
            <v>5165.13</v>
          </cell>
          <cell r="I73">
            <v>7474.99</v>
          </cell>
          <cell r="J73">
            <v>12158.3</v>
          </cell>
          <cell r="K73">
            <v>23873</v>
          </cell>
          <cell r="L73">
            <v>34043.599999999999</v>
          </cell>
          <cell r="M73">
            <v>34852.6</v>
          </cell>
          <cell r="N73">
            <v>58043.9</v>
          </cell>
          <cell r="O73">
            <v>78844.800000000003</v>
          </cell>
          <cell r="P73">
            <v>96504.6</v>
          </cell>
          <cell r="Q73">
            <v>99483.3</v>
          </cell>
          <cell r="R73">
            <v>106764</v>
          </cell>
          <cell r="S73">
            <v>114593</v>
          </cell>
          <cell r="T73">
            <v>145495</v>
          </cell>
          <cell r="U73">
            <v>205882</v>
          </cell>
          <cell r="V73">
            <v>222455</v>
          </cell>
          <cell r="W73">
            <v>222733</v>
          </cell>
          <cell r="X73">
            <v>282060</v>
          </cell>
          <cell r="Y73">
            <v>313528</v>
          </cell>
          <cell r="Z73">
            <v>354324</v>
          </cell>
          <cell r="AA73">
            <v>359384</v>
          </cell>
          <cell r="AB73">
            <v>382396</v>
          </cell>
          <cell r="AC73">
            <v>562028.18999999994</v>
          </cell>
          <cell r="AD73">
            <v>925084.81</v>
          </cell>
          <cell r="AE73">
            <v>1377113.5</v>
          </cell>
          <cell r="AF73">
            <v>1666675.38</v>
          </cell>
          <cell r="AG73">
            <v>1890958</v>
          </cell>
          <cell r="AH73">
            <v>2110581.5</v>
          </cell>
          <cell r="AI73">
            <v>2342830.5</v>
          </cell>
          <cell r="AJ73">
            <v>2576812.5</v>
          </cell>
          <cell r="AK73">
            <v>2789739.5</v>
          </cell>
          <cell r="AL73">
            <v>2726692.5</v>
          </cell>
          <cell r="AM73">
            <v>2664704.25</v>
          </cell>
          <cell r="AN73">
            <v>2658439.25</v>
          </cell>
          <cell r="AO73">
            <v>2753662.75</v>
          </cell>
          <cell r="AP73">
            <v>2731811.25</v>
          </cell>
          <cell r="AQ73">
            <v>2563594.75</v>
          </cell>
          <cell r="AR73">
            <v>2384132.75</v>
          </cell>
          <cell r="AS73">
            <v>2211076.25</v>
          </cell>
          <cell r="AT73">
            <v>1935665.5</v>
          </cell>
          <cell r="AU73">
            <v>1639288.38</v>
          </cell>
          <cell r="AV73">
            <v>1374991.75</v>
          </cell>
          <cell r="AW73">
            <v>1168784.1299999999</v>
          </cell>
          <cell r="AX73">
            <v>1010797.44</v>
          </cell>
          <cell r="AY73">
            <v>896006.06</v>
          </cell>
          <cell r="AZ73">
            <v>817572.69</v>
          </cell>
          <cell r="BA73">
            <v>770203.94</v>
          </cell>
          <cell r="BB73">
            <v>757800.06</v>
          </cell>
          <cell r="BC73">
            <v>755636.19</v>
          </cell>
        </row>
        <row r="74">
          <cell r="A74" t="str">
            <v>EPGAS[ALLC]</v>
          </cell>
          <cell r="B74" t="str">
            <v>GWh</v>
          </cell>
          <cell r="C74" t="str">
            <v>EnerGreen</v>
          </cell>
          <cell r="D74" t="str">
            <v>EPGAS[ALLC]_GWhS2</v>
          </cell>
          <cell r="E74">
            <v>5773</v>
          </cell>
          <cell r="F74">
            <v>4934</v>
          </cell>
          <cell r="G74">
            <v>4202.5</v>
          </cell>
          <cell r="H74">
            <v>5165.13</v>
          </cell>
          <cell r="I74">
            <v>7474.99</v>
          </cell>
          <cell r="J74">
            <v>12158.3</v>
          </cell>
          <cell r="K74">
            <v>23873</v>
          </cell>
          <cell r="L74">
            <v>34043.599999999999</v>
          </cell>
          <cell r="M74">
            <v>34852.6</v>
          </cell>
          <cell r="N74">
            <v>58043.9</v>
          </cell>
          <cell r="O74">
            <v>78844.800000000003</v>
          </cell>
          <cell r="P74">
            <v>96504.6</v>
          </cell>
          <cell r="Q74">
            <v>99483.3</v>
          </cell>
          <cell r="R74">
            <v>106764</v>
          </cell>
          <cell r="S74">
            <v>114593</v>
          </cell>
          <cell r="T74">
            <v>145495</v>
          </cell>
          <cell r="U74">
            <v>205882</v>
          </cell>
          <cell r="V74">
            <v>222455</v>
          </cell>
          <cell r="W74">
            <v>222733</v>
          </cell>
          <cell r="X74">
            <v>282060</v>
          </cell>
          <cell r="Y74">
            <v>313528</v>
          </cell>
          <cell r="Z74">
            <v>354324</v>
          </cell>
          <cell r="AA74">
            <v>359384</v>
          </cell>
          <cell r="AB74">
            <v>382396</v>
          </cell>
          <cell r="AC74">
            <v>580887.06000000006</v>
          </cell>
          <cell r="AD74">
            <v>987266.88</v>
          </cell>
          <cell r="AE74">
            <v>1315647.25</v>
          </cell>
          <cell r="AF74">
            <v>1461140</v>
          </cell>
          <cell r="AG74">
            <v>1667441.88</v>
          </cell>
          <cell r="AH74">
            <v>1858202.75</v>
          </cell>
          <cell r="AI74">
            <v>2065033.63</v>
          </cell>
          <cell r="AJ74">
            <v>2239800.25</v>
          </cell>
          <cell r="AK74">
            <v>2292491.75</v>
          </cell>
          <cell r="AL74">
            <v>2026872.63</v>
          </cell>
          <cell r="AM74">
            <v>1708369.13</v>
          </cell>
          <cell r="AN74">
            <v>1427655</v>
          </cell>
          <cell r="AO74">
            <v>1194381.25</v>
          </cell>
          <cell r="AP74">
            <v>865382.19</v>
          </cell>
          <cell r="AQ74">
            <v>547938.18999999994</v>
          </cell>
          <cell r="AR74">
            <v>339212.69</v>
          </cell>
          <cell r="AS74">
            <v>278404.65999999997</v>
          </cell>
          <cell r="AT74">
            <v>300881.90999999997</v>
          </cell>
          <cell r="AU74">
            <v>309064</v>
          </cell>
          <cell r="AV74">
            <v>320005.13</v>
          </cell>
          <cell r="AW74">
            <v>327769.19</v>
          </cell>
          <cell r="AX74">
            <v>327140.13</v>
          </cell>
          <cell r="AY74">
            <v>356507.84</v>
          </cell>
          <cell r="AZ74">
            <v>374655.84</v>
          </cell>
          <cell r="BA74">
            <v>396452.5</v>
          </cell>
          <cell r="BB74">
            <v>404499.22</v>
          </cell>
          <cell r="BC74">
            <v>404366.97</v>
          </cell>
        </row>
        <row r="75">
          <cell r="A75" t="str">
            <v>EPNUT[ALLC]</v>
          </cell>
          <cell r="B75" t="str">
            <v>GWh</v>
          </cell>
          <cell r="C75" t="str">
            <v>EnerBase</v>
          </cell>
          <cell r="D75" t="str">
            <v>EPNUT[ALLC]_GWhS3</v>
          </cell>
          <cell r="E75">
            <v>16737</v>
          </cell>
          <cell r="F75">
            <v>17472</v>
          </cell>
          <cell r="G75">
            <v>25177.9</v>
          </cell>
          <cell r="H75">
            <v>43427.199999999997</v>
          </cell>
          <cell r="I75">
            <v>50570.400000000001</v>
          </cell>
          <cell r="J75">
            <v>53159.3</v>
          </cell>
          <cell r="K75">
            <v>54967.3</v>
          </cell>
          <cell r="L75">
            <v>62380.4</v>
          </cell>
          <cell r="M75">
            <v>68961.100000000006</v>
          </cell>
          <cell r="N75">
            <v>71183.7</v>
          </cell>
          <cell r="O75">
            <v>74620</v>
          </cell>
          <cell r="P75">
            <v>86862.7</v>
          </cell>
          <cell r="Q75">
            <v>98091.4</v>
          </cell>
          <cell r="R75">
            <v>111761</v>
          </cell>
          <cell r="S75">
            <v>132640</v>
          </cell>
          <cell r="T75">
            <v>170964</v>
          </cell>
          <cell r="U75">
            <v>213291</v>
          </cell>
          <cell r="V75">
            <v>248116</v>
          </cell>
          <cell r="W75">
            <v>294368</v>
          </cell>
          <cell r="X75">
            <v>348352</v>
          </cell>
          <cell r="Y75">
            <v>366251</v>
          </cell>
          <cell r="Z75">
            <v>407521</v>
          </cell>
          <cell r="AA75">
            <v>417781</v>
          </cell>
          <cell r="AB75">
            <v>434721</v>
          </cell>
          <cell r="AC75">
            <v>476816.34</v>
          </cell>
          <cell r="AD75">
            <v>514110.09</v>
          </cell>
          <cell r="AE75">
            <v>554250.31000000006</v>
          </cell>
          <cell r="AF75">
            <v>585937.56000000006</v>
          </cell>
          <cell r="AG75">
            <v>607443.88</v>
          </cell>
          <cell r="AH75">
            <v>620299.63</v>
          </cell>
          <cell r="AI75">
            <v>625202.81000000006</v>
          </cell>
          <cell r="AJ75">
            <v>625203.5</v>
          </cell>
          <cell r="AK75">
            <v>625204.13</v>
          </cell>
          <cell r="AL75">
            <v>625204.75</v>
          </cell>
          <cell r="AM75">
            <v>625205.43999999994</v>
          </cell>
          <cell r="AN75">
            <v>625206.06000000006</v>
          </cell>
          <cell r="AO75">
            <v>625321.43999999994</v>
          </cell>
          <cell r="AP75">
            <v>625545.93999999994</v>
          </cell>
          <cell r="AQ75">
            <v>625879.13</v>
          </cell>
          <cell r="AR75">
            <v>626322.43999999994</v>
          </cell>
          <cell r="AS75">
            <v>626879.63</v>
          </cell>
          <cell r="AT75">
            <v>637398.13</v>
          </cell>
          <cell r="AU75">
            <v>647208</v>
          </cell>
          <cell r="AV75">
            <v>656480.06000000006</v>
          </cell>
          <cell r="AW75">
            <v>664127.43999999994</v>
          </cell>
          <cell r="AX75">
            <v>670588.13</v>
          </cell>
          <cell r="AY75">
            <v>671719.5</v>
          </cell>
          <cell r="AZ75">
            <v>672382.69</v>
          </cell>
          <cell r="BA75">
            <v>672780.44</v>
          </cell>
          <cell r="BB75">
            <v>673120.81</v>
          </cell>
          <cell r="BC75">
            <v>673599.81</v>
          </cell>
        </row>
        <row r="76">
          <cell r="A76" t="str">
            <v>EPNUT[ALLC]</v>
          </cell>
          <cell r="B76" t="str">
            <v>GWh</v>
          </cell>
          <cell r="C76" t="str">
            <v>EnerBlue</v>
          </cell>
          <cell r="D76" t="str">
            <v>EPNUT[ALLC]_GWhS1</v>
          </cell>
          <cell r="E76">
            <v>16737</v>
          </cell>
          <cell r="F76">
            <v>17472</v>
          </cell>
          <cell r="G76">
            <v>25177.9</v>
          </cell>
          <cell r="H76">
            <v>43427.199999999997</v>
          </cell>
          <cell r="I76">
            <v>50570.400000000001</v>
          </cell>
          <cell r="J76">
            <v>53159.3</v>
          </cell>
          <cell r="K76">
            <v>54967.3</v>
          </cell>
          <cell r="L76">
            <v>62380.4</v>
          </cell>
          <cell r="M76">
            <v>68961.100000000006</v>
          </cell>
          <cell r="N76">
            <v>71183.7</v>
          </cell>
          <cell r="O76">
            <v>74620</v>
          </cell>
          <cell r="P76">
            <v>86862.7</v>
          </cell>
          <cell r="Q76">
            <v>98091.4</v>
          </cell>
          <cell r="R76">
            <v>111761</v>
          </cell>
          <cell r="S76">
            <v>132640</v>
          </cell>
          <cell r="T76">
            <v>170964</v>
          </cell>
          <cell r="U76">
            <v>213291</v>
          </cell>
          <cell r="V76">
            <v>248116</v>
          </cell>
          <cell r="W76">
            <v>294368</v>
          </cell>
          <cell r="X76">
            <v>348352</v>
          </cell>
          <cell r="Y76">
            <v>366251</v>
          </cell>
          <cell r="Z76">
            <v>407521</v>
          </cell>
          <cell r="AA76">
            <v>417781</v>
          </cell>
          <cell r="AB76">
            <v>434721</v>
          </cell>
          <cell r="AC76">
            <v>476816.34</v>
          </cell>
          <cell r="AD76">
            <v>514110.09</v>
          </cell>
          <cell r="AE76">
            <v>554250.31000000006</v>
          </cell>
          <cell r="AF76">
            <v>585937.56000000006</v>
          </cell>
          <cell r="AG76">
            <v>607443.88</v>
          </cell>
          <cell r="AH76">
            <v>620299.63</v>
          </cell>
          <cell r="AI76">
            <v>625202.81000000006</v>
          </cell>
          <cell r="AJ76">
            <v>625203.5</v>
          </cell>
          <cell r="AK76">
            <v>625204.13</v>
          </cell>
          <cell r="AL76">
            <v>625204.75</v>
          </cell>
          <cell r="AM76">
            <v>625205.43999999994</v>
          </cell>
          <cell r="AN76">
            <v>625206.06000000006</v>
          </cell>
          <cell r="AO76">
            <v>625701.68999999994</v>
          </cell>
          <cell r="AP76">
            <v>627434.75</v>
          </cell>
          <cell r="AQ76">
            <v>630100.38</v>
          </cell>
          <cell r="AR76">
            <v>633269.31000000006</v>
          </cell>
          <cell r="AS76">
            <v>637826.56000000006</v>
          </cell>
          <cell r="AT76">
            <v>666061.25</v>
          </cell>
          <cell r="AU76">
            <v>693216.38</v>
          </cell>
          <cell r="AV76">
            <v>718437.38</v>
          </cell>
          <cell r="AW76">
            <v>740612.19</v>
          </cell>
          <cell r="AX76">
            <v>760125.94</v>
          </cell>
          <cell r="AY76">
            <v>776532.25</v>
          </cell>
          <cell r="AZ76">
            <v>790608.25</v>
          </cell>
          <cell r="BA76">
            <v>803130.94</v>
          </cell>
          <cell r="BB76">
            <v>815601.88</v>
          </cell>
          <cell r="BC76">
            <v>828428.56</v>
          </cell>
        </row>
        <row r="77">
          <cell r="A77" t="str">
            <v>EPNUT[ALLC]</v>
          </cell>
          <cell r="B77" t="str">
            <v>GWh</v>
          </cell>
          <cell r="C77" t="str">
            <v>EnerGreen</v>
          </cell>
          <cell r="D77" t="str">
            <v>EPNUT[ALLC]_GWhS2</v>
          </cell>
          <cell r="E77">
            <v>16737</v>
          </cell>
          <cell r="F77">
            <v>17472</v>
          </cell>
          <cell r="G77">
            <v>25177.9</v>
          </cell>
          <cell r="H77">
            <v>43427.199999999997</v>
          </cell>
          <cell r="I77">
            <v>50570.400000000001</v>
          </cell>
          <cell r="J77">
            <v>53159.3</v>
          </cell>
          <cell r="K77">
            <v>54967.3</v>
          </cell>
          <cell r="L77">
            <v>62380.4</v>
          </cell>
          <cell r="M77">
            <v>68961.100000000006</v>
          </cell>
          <cell r="N77">
            <v>71183.7</v>
          </cell>
          <cell r="O77">
            <v>74620</v>
          </cell>
          <cell r="P77">
            <v>86862.7</v>
          </cell>
          <cell r="Q77">
            <v>98091.4</v>
          </cell>
          <cell r="R77">
            <v>111761</v>
          </cell>
          <cell r="S77">
            <v>132640</v>
          </cell>
          <cell r="T77">
            <v>170964</v>
          </cell>
          <cell r="U77">
            <v>213291</v>
          </cell>
          <cell r="V77">
            <v>248116</v>
          </cell>
          <cell r="W77">
            <v>294368</v>
          </cell>
          <cell r="X77">
            <v>348352</v>
          </cell>
          <cell r="Y77">
            <v>366251</v>
          </cell>
          <cell r="Z77">
            <v>407521</v>
          </cell>
          <cell r="AA77">
            <v>417781</v>
          </cell>
          <cell r="AB77">
            <v>434721</v>
          </cell>
          <cell r="AC77">
            <v>476816.34</v>
          </cell>
          <cell r="AD77">
            <v>514110.09</v>
          </cell>
          <cell r="AE77">
            <v>554250.31000000006</v>
          </cell>
          <cell r="AF77">
            <v>585937.56000000006</v>
          </cell>
          <cell r="AG77">
            <v>607443.88</v>
          </cell>
          <cell r="AH77">
            <v>620299.63</v>
          </cell>
          <cell r="AI77">
            <v>625202.81000000006</v>
          </cell>
          <cell r="AJ77">
            <v>625203.5</v>
          </cell>
          <cell r="AK77">
            <v>625204.13</v>
          </cell>
          <cell r="AL77">
            <v>625204.75</v>
          </cell>
          <cell r="AM77">
            <v>625205.43999999994</v>
          </cell>
          <cell r="AN77">
            <v>625206.06000000006</v>
          </cell>
          <cell r="AO77">
            <v>625961</v>
          </cell>
          <cell r="AP77">
            <v>627546.56000000006</v>
          </cell>
          <cell r="AQ77">
            <v>629534.56000000006</v>
          </cell>
          <cell r="AR77">
            <v>632185.93999999994</v>
          </cell>
          <cell r="AS77">
            <v>633426.88</v>
          </cell>
          <cell r="AT77">
            <v>638320.31000000006</v>
          </cell>
          <cell r="AU77">
            <v>645578.43999999994</v>
          </cell>
          <cell r="AV77">
            <v>652792.63</v>
          </cell>
          <cell r="AW77">
            <v>658783.25</v>
          </cell>
          <cell r="AX77">
            <v>664400.43999999994</v>
          </cell>
          <cell r="AY77">
            <v>673041.81</v>
          </cell>
          <cell r="AZ77">
            <v>680202.94</v>
          </cell>
          <cell r="BA77">
            <v>689359.06</v>
          </cell>
          <cell r="BB77">
            <v>703147.94</v>
          </cell>
          <cell r="BC77">
            <v>716536.81</v>
          </cell>
        </row>
        <row r="78">
          <cell r="A78" t="str">
            <v>EPOTH[ALLC]</v>
          </cell>
          <cell r="B78" t="str">
            <v>GWh</v>
          </cell>
          <cell r="C78" t="str">
            <v>EnerBase</v>
          </cell>
          <cell r="D78" t="str">
            <v>EPOTH[ALLC]_GWhS3</v>
          </cell>
          <cell r="E78">
            <v>0</v>
          </cell>
          <cell r="F78">
            <v>0</v>
          </cell>
          <cell r="G78">
            <v>0.24</v>
          </cell>
          <cell r="H78">
            <v>1.08</v>
          </cell>
          <cell r="I78">
            <v>0.94</v>
          </cell>
          <cell r="J78">
            <v>1.1299999999999999</v>
          </cell>
          <cell r="K78">
            <v>2.75</v>
          </cell>
          <cell r="L78">
            <v>4.46</v>
          </cell>
          <cell r="M78">
            <v>3.68</v>
          </cell>
          <cell r="N78">
            <v>2.57</v>
          </cell>
          <cell r="O78">
            <v>22.18</v>
          </cell>
          <cell r="P78">
            <v>12.71</v>
          </cell>
          <cell r="Q78">
            <v>12.16</v>
          </cell>
          <cell r="R78">
            <v>15.27</v>
          </cell>
          <cell r="S78">
            <v>51.29</v>
          </cell>
          <cell r="T78">
            <v>0.11</v>
          </cell>
          <cell r="U78">
            <v>10.6</v>
          </cell>
          <cell r="V78">
            <v>49.66</v>
          </cell>
          <cell r="W78">
            <v>31.17</v>
          </cell>
          <cell r="X78">
            <v>18.97</v>
          </cell>
          <cell r="Y78">
            <v>56.56</v>
          </cell>
          <cell r="Z78">
            <v>96.68</v>
          </cell>
          <cell r="AA78">
            <v>83.62</v>
          </cell>
          <cell r="AB78">
            <v>132.28</v>
          </cell>
          <cell r="AC78">
            <v>8733.15</v>
          </cell>
          <cell r="AD78">
            <v>10238.629999999999</v>
          </cell>
          <cell r="AE78">
            <v>11755.91</v>
          </cell>
          <cell r="AF78">
            <v>13303.96</v>
          </cell>
          <cell r="AG78">
            <v>14906.68</v>
          </cell>
          <cell r="AH78">
            <v>16538.38</v>
          </cell>
          <cell r="AI78">
            <v>18214.87</v>
          </cell>
          <cell r="AJ78">
            <v>19951.3</v>
          </cell>
          <cell r="AK78">
            <v>21754.84</v>
          </cell>
          <cell r="AL78">
            <v>23615.35</v>
          </cell>
          <cell r="AM78">
            <v>25537.74</v>
          </cell>
          <cell r="AN78">
            <v>27561.73</v>
          </cell>
          <cell r="AO78">
            <v>29684.43</v>
          </cell>
          <cell r="AP78">
            <v>31910.07</v>
          </cell>
          <cell r="AQ78">
            <v>34281.51</v>
          </cell>
          <cell r="AR78">
            <v>36805.11</v>
          </cell>
          <cell r="AS78">
            <v>39503.86</v>
          </cell>
          <cell r="AT78">
            <v>42398.79</v>
          </cell>
          <cell r="AU78">
            <v>45515.09</v>
          </cell>
          <cell r="AV78">
            <v>48873.98</v>
          </cell>
          <cell r="AW78">
            <v>52509.78</v>
          </cell>
          <cell r="AX78">
            <v>56458.52</v>
          </cell>
          <cell r="AY78">
            <v>60776.82</v>
          </cell>
          <cell r="AZ78">
            <v>65503.82</v>
          </cell>
          <cell r="BA78">
            <v>70692.77</v>
          </cell>
          <cell r="BB78">
            <v>76410.03</v>
          </cell>
          <cell r="BC78">
            <v>82754.429999999993</v>
          </cell>
        </row>
        <row r="79">
          <cell r="A79" t="str">
            <v>EPOTH[ALLC]</v>
          </cell>
          <cell r="B79" t="str">
            <v>GWh</v>
          </cell>
          <cell r="C79" t="str">
            <v>EnerBlue</v>
          </cell>
          <cell r="D79" t="str">
            <v>EPOTH[ALLC]_GWhS1</v>
          </cell>
          <cell r="E79">
            <v>0</v>
          </cell>
          <cell r="F79">
            <v>0</v>
          </cell>
          <cell r="G79">
            <v>0.24</v>
          </cell>
          <cell r="H79">
            <v>1.08</v>
          </cell>
          <cell r="I79">
            <v>0.94</v>
          </cell>
          <cell r="J79">
            <v>1.1299999999999999</v>
          </cell>
          <cell r="K79">
            <v>2.75</v>
          </cell>
          <cell r="L79">
            <v>4.46</v>
          </cell>
          <cell r="M79">
            <v>3.68</v>
          </cell>
          <cell r="N79">
            <v>2.57</v>
          </cell>
          <cell r="O79">
            <v>22.18</v>
          </cell>
          <cell r="P79">
            <v>12.71</v>
          </cell>
          <cell r="Q79">
            <v>12.16</v>
          </cell>
          <cell r="R79">
            <v>15.27</v>
          </cell>
          <cell r="S79">
            <v>51.29</v>
          </cell>
          <cell r="T79">
            <v>0.11</v>
          </cell>
          <cell r="U79">
            <v>10.6</v>
          </cell>
          <cell r="V79">
            <v>49.66</v>
          </cell>
          <cell r="W79">
            <v>31.17</v>
          </cell>
          <cell r="X79">
            <v>18.97</v>
          </cell>
          <cell r="Y79">
            <v>56.56</v>
          </cell>
          <cell r="Z79">
            <v>96.68</v>
          </cell>
          <cell r="AA79">
            <v>83.62</v>
          </cell>
          <cell r="AB79">
            <v>132.28</v>
          </cell>
          <cell r="AC79">
            <v>8735.41</v>
          </cell>
          <cell r="AD79">
            <v>10237.82</v>
          </cell>
          <cell r="AE79">
            <v>11765.93</v>
          </cell>
          <cell r="AF79">
            <v>13353.93</v>
          </cell>
          <cell r="AG79">
            <v>15020.62</v>
          </cell>
          <cell r="AH79">
            <v>16753.82</v>
          </cell>
          <cell r="AI79">
            <v>18563.759999999998</v>
          </cell>
          <cell r="AJ79">
            <v>20435.52</v>
          </cell>
          <cell r="AK79">
            <v>22421.360000000001</v>
          </cell>
          <cell r="AL79">
            <v>24504.33</v>
          </cell>
          <cell r="AM79">
            <v>26677.05</v>
          </cell>
          <cell r="AN79">
            <v>28974.13</v>
          </cell>
          <cell r="AO79">
            <v>31343.05</v>
          </cell>
          <cell r="AP79">
            <v>33801.14</v>
          </cell>
          <cell r="AQ79">
            <v>36387.339999999997</v>
          </cell>
          <cell r="AR79">
            <v>39090.26</v>
          </cell>
          <cell r="AS79">
            <v>41934.17</v>
          </cell>
          <cell r="AT79">
            <v>44924</v>
          </cell>
          <cell r="AU79">
            <v>48071.46</v>
          </cell>
          <cell r="AV79">
            <v>51405.58</v>
          </cell>
          <cell r="AW79">
            <v>54829.75</v>
          </cell>
          <cell r="AX79">
            <v>57434.2</v>
          </cell>
          <cell r="AY79">
            <v>59766.23</v>
          </cell>
          <cell r="AZ79">
            <v>61562.52</v>
          </cell>
          <cell r="BA79">
            <v>64215.71</v>
          </cell>
          <cell r="BB79">
            <v>68024.52</v>
          </cell>
          <cell r="BC79">
            <v>72576.88</v>
          </cell>
        </row>
        <row r="80">
          <cell r="A80" t="str">
            <v>EPOTH[ALLC]</v>
          </cell>
          <cell r="B80" t="str">
            <v>GWh</v>
          </cell>
          <cell r="C80" t="str">
            <v>EnerGreen</v>
          </cell>
          <cell r="D80" t="str">
            <v>EPOTH[ALLC]_GWhS2</v>
          </cell>
          <cell r="E80">
            <v>0</v>
          </cell>
          <cell r="F80">
            <v>0</v>
          </cell>
          <cell r="G80">
            <v>0.24</v>
          </cell>
          <cell r="H80">
            <v>1.08</v>
          </cell>
          <cell r="I80">
            <v>0.94</v>
          </cell>
          <cell r="J80">
            <v>1.1299999999999999</v>
          </cell>
          <cell r="K80">
            <v>2.75</v>
          </cell>
          <cell r="L80">
            <v>4.46</v>
          </cell>
          <cell r="M80">
            <v>3.68</v>
          </cell>
          <cell r="N80">
            <v>2.57</v>
          </cell>
          <cell r="O80">
            <v>22.18</v>
          </cell>
          <cell r="P80">
            <v>12.71</v>
          </cell>
          <cell r="Q80">
            <v>12.16</v>
          </cell>
          <cell r="R80">
            <v>15.27</v>
          </cell>
          <cell r="S80">
            <v>51.29</v>
          </cell>
          <cell r="T80">
            <v>0.11</v>
          </cell>
          <cell r="U80">
            <v>10.6</v>
          </cell>
          <cell r="V80">
            <v>49.66</v>
          </cell>
          <cell r="W80">
            <v>31.17</v>
          </cell>
          <cell r="X80">
            <v>18.97</v>
          </cell>
          <cell r="Y80">
            <v>56.56</v>
          </cell>
          <cell r="Z80">
            <v>96.68</v>
          </cell>
          <cell r="AA80">
            <v>83.62</v>
          </cell>
          <cell r="AB80">
            <v>132.28</v>
          </cell>
          <cell r="AC80">
            <v>8738.4599999999991</v>
          </cell>
          <cell r="AD80">
            <v>10245.43</v>
          </cell>
          <cell r="AE80">
            <v>11781.71</v>
          </cell>
          <cell r="AF80">
            <v>13398.46</v>
          </cell>
          <cell r="AG80">
            <v>15082.78</v>
          </cell>
          <cell r="AH80">
            <v>16833.810000000001</v>
          </cell>
          <cell r="AI80">
            <v>18661.86</v>
          </cell>
          <cell r="AJ80">
            <v>20560.03</v>
          </cell>
          <cell r="AK80">
            <v>22555.35</v>
          </cell>
          <cell r="AL80">
            <v>24610.21</v>
          </cell>
          <cell r="AM80">
            <v>26689.06</v>
          </cell>
          <cell r="AN80">
            <v>28815.22</v>
          </cell>
          <cell r="AO80">
            <v>30828.97</v>
          </cell>
          <cell r="AP80">
            <v>32765.46</v>
          </cell>
          <cell r="AQ80">
            <v>30765.43</v>
          </cell>
          <cell r="AR80">
            <v>25128.12</v>
          </cell>
          <cell r="AS80">
            <v>22526.99</v>
          </cell>
          <cell r="AT80">
            <v>21963.98</v>
          </cell>
          <cell r="AU80">
            <v>21470.560000000001</v>
          </cell>
          <cell r="AV80">
            <v>21737.99</v>
          </cell>
          <cell r="AW80">
            <v>22477.26</v>
          </cell>
          <cell r="AX80">
            <v>23647.62</v>
          </cell>
          <cell r="AY80">
            <v>25701.85</v>
          </cell>
          <cell r="AZ80">
            <v>27963.19</v>
          </cell>
          <cell r="BA80">
            <v>30532.6</v>
          </cell>
          <cell r="BB80">
            <v>33129.75</v>
          </cell>
          <cell r="BC80">
            <v>35902.65</v>
          </cell>
        </row>
        <row r="81">
          <cell r="A81" t="str">
            <v>EPBIO[ALLC]</v>
          </cell>
          <cell r="B81" t="str">
            <v>GWh</v>
          </cell>
          <cell r="C81" t="str">
            <v>EnerBase</v>
          </cell>
          <cell r="D81" t="str">
            <v>EPBIO[ALLC]_GWhS3</v>
          </cell>
          <cell r="E81">
            <v>1527</v>
          </cell>
          <cell r="F81">
            <v>1539</v>
          </cell>
          <cell r="G81">
            <v>2725.51</v>
          </cell>
          <cell r="H81">
            <v>3126.13</v>
          </cell>
          <cell r="I81">
            <v>4349.28</v>
          </cell>
          <cell r="J81">
            <v>3976.16</v>
          </cell>
          <cell r="K81">
            <v>5226.54</v>
          </cell>
          <cell r="L81">
            <v>6805.09</v>
          </cell>
          <cell r="M81">
            <v>5126.33</v>
          </cell>
          <cell r="N81">
            <v>6250.79</v>
          </cell>
          <cell r="O81">
            <v>15382.2</v>
          </cell>
          <cell r="P81">
            <v>17968.7</v>
          </cell>
          <cell r="Q81">
            <v>19619</v>
          </cell>
          <cell r="R81">
            <v>22888.799999999999</v>
          </cell>
          <cell r="S81">
            <v>25739.7</v>
          </cell>
          <cell r="T81">
            <v>28289.8</v>
          </cell>
          <cell r="U81">
            <v>31229.5</v>
          </cell>
          <cell r="V81">
            <v>37645.800000000003</v>
          </cell>
          <cell r="W81">
            <v>38717.599999999999</v>
          </cell>
          <cell r="X81">
            <v>30499.9</v>
          </cell>
          <cell r="Y81">
            <v>31702.3</v>
          </cell>
          <cell r="Z81">
            <v>29404.799999999999</v>
          </cell>
          <cell r="AA81">
            <v>29043.9</v>
          </cell>
          <cell r="AB81">
            <v>28687.5</v>
          </cell>
          <cell r="AC81">
            <v>26447.35</v>
          </cell>
          <cell r="AD81">
            <v>27595.25</v>
          </cell>
          <cell r="AE81">
            <v>32417.7</v>
          </cell>
          <cell r="AF81">
            <v>35652.449999999997</v>
          </cell>
          <cell r="AG81">
            <v>38231.949999999997</v>
          </cell>
          <cell r="AH81">
            <v>39707.879999999997</v>
          </cell>
          <cell r="AI81">
            <v>40805.32</v>
          </cell>
          <cell r="AJ81">
            <v>41051.230000000003</v>
          </cell>
          <cell r="AK81">
            <v>40319.06</v>
          </cell>
          <cell r="AL81">
            <v>39274.49</v>
          </cell>
          <cell r="AM81">
            <v>38685.35</v>
          </cell>
          <cell r="AN81">
            <v>38699.89</v>
          </cell>
          <cell r="AO81">
            <v>38879.61</v>
          </cell>
          <cell r="AP81">
            <v>39177.199999999997</v>
          </cell>
          <cell r="AQ81">
            <v>39651.339999999997</v>
          </cell>
          <cell r="AR81">
            <v>40238.93</v>
          </cell>
          <cell r="AS81">
            <v>41187.69</v>
          </cell>
          <cell r="AT81">
            <v>41739.86</v>
          </cell>
          <cell r="AU81">
            <v>42171.85</v>
          </cell>
          <cell r="AV81">
            <v>42674.27</v>
          </cell>
          <cell r="AW81">
            <v>43305.06</v>
          </cell>
          <cell r="AX81">
            <v>44221.33</v>
          </cell>
          <cell r="AY81">
            <v>43877.68</v>
          </cell>
          <cell r="AZ81">
            <v>42791.16</v>
          </cell>
          <cell r="BA81">
            <v>40974.61</v>
          </cell>
          <cell r="BB81">
            <v>38794.300000000003</v>
          </cell>
          <cell r="BC81">
            <v>36434.839999999997</v>
          </cell>
        </row>
        <row r="82">
          <cell r="A82" t="str">
            <v>EPBIO[ALLC]</v>
          </cell>
          <cell r="B82" t="str">
            <v>GWh</v>
          </cell>
          <cell r="C82" t="str">
            <v>EnerBlue</v>
          </cell>
          <cell r="D82" t="str">
            <v>EPBIO[ALLC]_GWhS1</v>
          </cell>
          <cell r="E82">
            <v>1527</v>
          </cell>
          <cell r="F82">
            <v>1539</v>
          </cell>
          <cell r="G82">
            <v>2725.51</v>
          </cell>
          <cell r="H82">
            <v>3126.13</v>
          </cell>
          <cell r="I82">
            <v>4349.28</v>
          </cell>
          <cell r="J82">
            <v>3976.16</v>
          </cell>
          <cell r="K82">
            <v>5226.54</v>
          </cell>
          <cell r="L82">
            <v>6805.09</v>
          </cell>
          <cell r="M82">
            <v>5126.33</v>
          </cell>
          <cell r="N82">
            <v>6250.79</v>
          </cell>
          <cell r="O82">
            <v>15382.2</v>
          </cell>
          <cell r="P82">
            <v>17968.7</v>
          </cell>
          <cell r="Q82">
            <v>19619</v>
          </cell>
          <cell r="R82">
            <v>22888.799999999999</v>
          </cell>
          <cell r="S82">
            <v>25739.7</v>
          </cell>
          <cell r="T82">
            <v>28289.8</v>
          </cell>
          <cell r="U82">
            <v>31229.5</v>
          </cell>
          <cell r="V82">
            <v>37645.800000000003</v>
          </cell>
          <cell r="W82">
            <v>38717.599999999999</v>
          </cell>
          <cell r="X82">
            <v>30499.9</v>
          </cell>
          <cell r="Y82">
            <v>31702.3</v>
          </cell>
          <cell r="Z82">
            <v>29404.799999999999</v>
          </cell>
          <cell r="AA82">
            <v>29043.9</v>
          </cell>
          <cell r="AB82">
            <v>28687.5</v>
          </cell>
          <cell r="AC82">
            <v>26725.29</v>
          </cell>
          <cell r="AD82">
            <v>36366.75</v>
          </cell>
          <cell r="AE82">
            <v>53215.56</v>
          </cell>
          <cell r="AF82">
            <v>71630.91</v>
          </cell>
          <cell r="AG82">
            <v>87517.68</v>
          </cell>
          <cell r="AH82">
            <v>96667.19</v>
          </cell>
          <cell r="AI82">
            <v>101031.06</v>
          </cell>
          <cell r="AJ82">
            <v>103304.92</v>
          </cell>
          <cell r="AK82">
            <v>96907.34</v>
          </cell>
          <cell r="AL82">
            <v>92371.67</v>
          </cell>
          <cell r="AM82">
            <v>88668.99</v>
          </cell>
          <cell r="AN82">
            <v>84329.98</v>
          </cell>
          <cell r="AO82">
            <v>81614.37</v>
          </cell>
          <cell r="AP82">
            <v>73426.09</v>
          </cell>
          <cell r="AQ82">
            <v>64805.29</v>
          </cell>
          <cell r="AR82">
            <v>57489.88</v>
          </cell>
          <cell r="AS82">
            <v>51620.800000000003</v>
          </cell>
          <cell r="AT82">
            <v>44145.39</v>
          </cell>
          <cell r="AU82">
            <v>36802.97</v>
          </cell>
          <cell r="AV82">
            <v>30496.720000000001</v>
          </cell>
          <cell r="AW82">
            <v>25653.62</v>
          </cell>
          <cell r="AX82">
            <v>22004.6</v>
          </cell>
          <cell r="AY82">
            <v>19376.47</v>
          </cell>
          <cell r="AZ82">
            <v>17570.28</v>
          </cell>
          <cell r="BA82">
            <v>16496.29</v>
          </cell>
          <cell r="BB82">
            <v>16245.91</v>
          </cell>
          <cell r="BC82">
            <v>16288.41</v>
          </cell>
        </row>
        <row r="83">
          <cell r="A83" t="str">
            <v>EPBIO[ALLC]</v>
          </cell>
          <cell r="B83" t="str">
            <v>GWh</v>
          </cell>
          <cell r="C83" t="str">
            <v>EnerGreen</v>
          </cell>
          <cell r="D83" t="str">
            <v>EPBIO[ALLC]_GWhS2</v>
          </cell>
          <cell r="E83">
            <v>1527</v>
          </cell>
          <cell r="F83">
            <v>1539</v>
          </cell>
          <cell r="G83">
            <v>2725.51</v>
          </cell>
          <cell r="H83">
            <v>3126.13</v>
          </cell>
          <cell r="I83">
            <v>4349.28</v>
          </cell>
          <cell r="J83">
            <v>3976.16</v>
          </cell>
          <cell r="K83">
            <v>5226.54</v>
          </cell>
          <cell r="L83">
            <v>6805.09</v>
          </cell>
          <cell r="M83">
            <v>5126.33</v>
          </cell>
          <cell r="N83">
            <v>6250.79</v>
          </cell>
          <cell r="O83">
            <v>15382.2</v>
          </cell>
          <cell r="P83">
            <v>17968.7</v>
          </cell>
          <cell r="Q83">
            <v>19619</v>
          </cell>
          <cell r="R83">
            <v>22888.799999999999</v>
          </cell>
          <cell r="S83">
            <v>25739.7</v>
          </cell>
          <cell r="T83">
            <v>28289.8</v>
          </cell>
          <cell r="U83">
            <v>31229.5</v>
          </cell>
          <cell r="V83">
            <v>37645.800000000003</v>
          </cell>
          <cell r="W83">
            <v>38717.599999999999</v>
          </cell>
          <cell r="X83">
            <v>30499.9</v>
          </cell>
          <cell r="Y83">
            <v>31702.3</v>
          </cell>
          <cell r="Z83">
            <v>29404.799999999999</v>
          </cell>
          <cell r="AA83">
            <v>29043.9</v>
          </cell>
          <cell r="AB83">
            <v>28687.5</v>
          </cell>
          <cell r="AC83">
            <v>32491.78</v>
          </cell>
          <cell r="AD83">
            <v>52071.87</v>
          </cell>
          <cell r="AE83">
            <v>80958.52</v>
          </cell>
          <cell r="AF83">
            <v>114809.66</v>
          </cell>
          <cell r="AG83">
            <v>146280.35999999999</v>
          </cell>
          <cell r="AH83">
            <v>166485.26999999999</v>
          </cell>
          <cell r="AI83">
            <v>175824.58</v>
          </cell>
          <cell r="AJ83">
            <v>182491.33</v>
          </cell>
          <cell r="AK83">
            <v>172730.09</v>
          </cell>
          <cell r="AL83">
            <v>169507.77</v>
          </cell>
          <cell r="AM83">
            <v>170168.31</v>
          </cell>
          <cell r="AN83">
            <v>173911.02</v>
          </cell>
          <cell r="AO83">
            <v>181348.75</v>
          </cell>
          <cell r="AP83">
            <v>175087.05</v>
          </cell>
          <cell r="AQ83">
            <v>152383.31</v>
          </cell>
          <cell r="AR83">
            <v>125264.48</v>
          </cell>
          <cell r="AS83">
            <v>114967.59</v>
          </cell>
          <cell r="AT83">
            <v>113950.56</v>
          </cell>
          <cell r="AU83">
            <v>104324.4</v>
          </cell>
          <cell r="AV83">
            <v>94467.97</v>
          </cell>
          <cell r="AW83">
            <v>72637.94</v>
          </cell>
          <cell r="AX83">
            <v>56384.57</v>
          </cell>
          <cell r="AY83">
            <v>51948.800000000003</v>
          </cell>
          <cell r="AZ83">
            <v>48182.75</v>
          </cell>
          <cell r="BA83">
            <v>44350.52</v>
          </cell>
          <cell r="BB83">
            <v>40430.32</v>
          </cell>
          <cell r="BC83">
            <v>36496.92</v>
          </cell>
        </row>
        <row r="84">
          <cell r="A84" t="str">
            <v>EPHYT[ALLC]</v>
          </cell>
          <cell r="B84" t="str">
            <v>GWh</v>
          </cell>
          <cell r="C84" t="str">
            <v>EnerBase</v>
          </cell>
          <cell r="D84" t="str">
            <v>EPHYT[ALLC]_GWhS3</v>
          </cell>
          <cell r="E84">
            <v>222414</v>
          </cell>
          <cell r="F84">
            <v>277432</v>
          </cell>
          <cell r="G84">
            <v>287974</v>
          </cell>
          <cell r="H84">
            <v>283681</v>
          </cell>
          <cell r="I84">
            <v>353544</v>
          </cell>
          <cell r="J84">
            <v>397017</v>
          </cell>
          <cell r="K84">
            <v>435786</v>
          </cell>
          <cell r="L84">
            <v>485264</v>
          </cell>
          <cell r="M84">
            <v>585187</v>
          </cell>
          <cell r="N84">
            <v>615640</v>
          </cell>
          <cell r="O84">
            <v>722172</v>
          </cell>
          <cell r="P84">
            <v>698945</v>
          </cell>
          <cell r="Q84">
            <v>872107</v>
          </cell>
          <cell r="R84">
            <v>920291</v>
          </cell>
          <cell r="S84">
            <v>1072880</v>
          </cell>
          <cell r="T84">
            <v>1130270</v>
          </cell>
          <cell r="U84">
            <v>1184050</v>
          </cell>
          <cell r="V84">
            <v>1197870</v>
          </cell>
          <cell r="W84">
            <v>1231790</v>
          </cell>
          <cell r="X84">
            <v>1304440</v>
          </cell>
          <cell r="Y84">
            <v>1355210</v>
          </cell>
          <cell r="Z84">
            <v>1339000</v>
          </cell>
          <cell r="AA84">
            <v>1352200</v>
          </cell>
          <cell r="AB84">
            <v>1285850</v>
          </cell>
          <cell r="AC84">
            <v>1306884</v>
          </cell>
          <cell r="AD84">
            <v>1319747.8799999999</v>
          </cell>
          <cell r="AE84">
            <v>1343294</v>
          </cell>
          <cell r="AF84">
            <v>1357462.5</v>
          </cell>
          <cell r="AG84">
            <v>1358375.25</v>
          </cell>
          <cell r="AH84">
            <v>1372620.5</v>
          </cell>
          <cell r="AI84">
            <v>1381677.5</v>
          </cell>
          <cell r="AJ84">
            <v>1389817</v>
          </cell>
          <cell r="AK84">
            <v>1396572.75</v>
          </cell>
          <cell r="AL84">
            <v>1399330.75</v>
          </cell>
          <cell r="AM84">
            <v>1398374</v>
          </cell>
          <cell r="AN84">
            <v>1394241.88</v>
          </cell>
          <cell r="AO84">
            <v>1389427.63</v>
          </cell>
          <cell r="AP84">
            <v>1386286.88</v>
          </cell>
          <cell r="AQ84">
            <v>1384763.75</v>
          </cell>
          <cell r="AR84">
            <v>1384265.75</v>
          </cell>
          <cell r="AS84">
            <v>1384373.5</v>
          </cell>
          <cell r="AT84">
            <v>1384923.38</v>
          </cell>
          <cell r="AU84">
            <v>1385791.13</v>
          </cell>
          <cell r="AV84">
            <v>1386841.88</v>
          </cell>
          <cell r="AW84">
            <v>1388073.5</v>
          </cell>
          <cell r="AX84">
            <v>1389463.5</v>
          </cell>
          <cell r="AY84">
            <v>1390958.38</v>
          </cell>
          <cell r="AZ84">
            <v>1392208.13</v>
          </cell>
          <cell r="BA84">
            <v>1393225.25</v>
          </cell>
          <cell r="BB84">
            <v>1393989.75</v>
          </cell>
          <cell r="BC84">
            <v>1394353.75</v>
          </cell>
        </row>
        <row r="85">
          <cell r="A85" t="str">
            <v>EPHYT[ALLC]</v>
          </cell>
          <cell r="B85" t="str">
            <v>GWh</v>
          </cell>
          <cell r="C85" t="str">
            <v>EnerBlue</v>
          </cell>
          <cell r="D85" t="str">
            <v>EPHYT[ALLC]_GWhS1</v>
          </cell>
          <cell r="E85">
            <v>222414</v>
          </cell>
          <cell r="F85">
            <v>277432</v>
          </cell>
          <cell r="G85">
            <v>287974</v>
          </cell>
          <cell r="H85">
            <v>283681</v>
          </cell>
          <cell r="I85">
            <v>353544</v>
          </cell>
          <cell r="J85">
            <v>397017</v>
          </cell>
          <cell r="K85">
            <v>435786</v>
          </cell>
          <cell r="L85">
            <v>485264</v>
          </cell>
          <cell r="M85">
            <v>585187</v>
          </cell>
          <cell r="N85">
            <v>615640</v>
          </cell>
          <cell r="O85">
            <v>722172</v>
          </cell>
          <cell r="P85">
            <v>698945</v>
          </cell>
          <cell r="Q85">
            <v>872107</v>
          </cell>
          <cell r="R85">
            <v>920291</v>
          </cell>
          <cell r="S85">
            <v>1072880</v>
          </cell>
          <cell r="T85">
            <v>1130270</v>
          </cell>
          <cell r="U85">
            <v>1184050</v>
          </cell>
          <cell r="V85">
            <v>1197870</v>
          </cell>
          <cell r="W85">
            <v>1231790</v>
          </cell>
          <cell r="X85">
            <v>1304440</v>
          </cell>
          <cell r="Y85">
            <v>1355210</v>
          </cell>
          <cell r="Z85">
            <v>1339000</v>
          </cell>
          <cell r="AA85">
            <v>1352200</v>
          </cell>
          <cell r="AB85">
            <v>1285850</v>
          </cell>
          <cell r="AC85">
            <v>1306992</v>
          </cell>
          <cell r="AD85">
            <v>1319905</v>
          </cell>
          <cell r="AE85">
            <v>1374784.38</v>
          </cell>
          <cell r="AF85">
            <v>1443515.25</v>
          </cell>
          <cell r="AG85">
            <v>1518140.25</v>
          </cell>
          <cell r="AH85">
            <v>1626496.13</v>
          </cell>
          <cell r="AI85">
            <v>1706493.5</v>
          </cell>
          <cell r="AJ85">
            <v>1770494</v>
          </cell>
          <cell r="AK85">
            <v>1822755.5</v>
          </cell>
          <cell r="AL85">
            <v>1854546.75</v>
          </cell>
          <cell r="AM85">
            <v>1869431.25</v>
          </cell>
          <cell r="AN85">
            <v>1871350.25</v>
          </cell>
          <cell r="AO85">
            <v>1863318.75</v>
          </cell>
          <cell r="AP85">
            <v>1858850.63</v>
          </cell>
          <cell r="AQ85">
            <v>1852458.13</v>
          </cell>
          <cell r="AR85">
            <v>1841872.38</v>
          </cell>
          <cell r="AS85">
            <v>1827144.75</v>
          </cell>
          <cell r="AT85">
            <v>1807906.75</v>
          </cell>
          <cell r="AU85">
            <v>1787476.88</v>
          </cell>
          <cell r="AV85">
            <v>1766460.25</v>
          </cell>
          <cell r="AW85">
            <v>1744637.75</v>
          </cell>
          <cell r="AX85">
            <v>1722601</v>
          </cell>
          <cell r="AY85">
            <v>1702999.88</v>
          </cell>
          <cell r="AZ85">
            <v>1683740.88</v>
          </cell>
          <cell r="BA85">
            <v>1662097.63</v>
          </cell>
          <cell r="BB85">
            <v>1646568.25</v>
          </cell>
          <cell r="BC85">
            <v>1636518.63</v>
          </cell>
        </row>
        <row r="86">
          <cell r="A86" t="str">
            <v>EPHYT[ALLC]</v>
          </cell>
          <cell r="B86" t="str">
            <v>GWh</v>
          </cell>
          <cell r="C86" t="str">
            <v>EnerGreen</v>
          </cell>
          <cell r="D86" t="str">
            <v>EPHYT[ALLC]_GWhS2</v>
          </cell>
          <cell r="E86">
            <v>222414</v>
          </cell>
          <cell r="F86">
            <v>277432</v>
          </cell>
          <cell r="G86">
            <v>287974</v>
          </cell>
          <cell r="H86">
            <v>283681</v>
          </cell>
          <cell r="I86">
            <v>353544</v>
          </cell>
          <cell r="J86">
            <v>397017</v>
          </cell>
          <cell r="K86">
            <v>435786</v>
          </cell>
          <cell r="L86">
            <v>485264</v>
          </cell>
          <cell r="M86">
            <v>585187</v>
          </cell>
          <cell r="N86">
            <v>615640</v>
          </cell>
          <cell r="O86">
            <v>722172</v>
          </cell>
          <cell r="P86">
            <v>698945</v>
          </cell>
          <cell r="Q86">
            <v>872107</v>
          </cell>
          <cell r="R86">
            <v>920291</v>
          </cell>
          <cell r="S86">
            <v>1072880</v>
          </cell>
          <cell r="T86">
            <v>1130270</v>
          </cell>
          <cell r="U86">
            <v>1184050</v>
          </cell>
          <cell r="V86">
            <v>1197870</v>
          </cell>
          <cell r="W86">
            <v>1231790</v>
          </cell>
          <cell r="X86">
            <v>1304440</v>
          </cell>
          <cell r="Y86">
            <v>1355210</v>
          </cell>
          <cell r="Z86">
            <v>1339000</v>
          </cell>
          <cell r="AA86">
            <v>1352200</v>
          </cell>
          <cell r="AB86">
            <v>1285850</v>
          </cell>
          <cell r="AC86">
            <v>1300489.6299999999</v>
          </cell>
          <cell r="AD86">
            <v>1307357.3799999999</v>
          </cell>
          <cell r="AE86">
            <v>1360867.88</v>
          </cell>
          <cell r="AF86">
            <v>1430381.13</v>
          </cell>
          <cell r="AG86">
            <v>1507796.63</v>
          </cell>
          <cell r="AH86">
            <v>1617316.13</v>
          </cell>
          <cell r="AI86">
            <v>1689235.75</v>
          </cell>
          <cell r="AJ86">
            <v>1744726.13</v>
          </cell>
          <cell r="AK86">
            <v>1793150.63</v>
          </cell>
          <cell r="AL86">
            <v>1827860</v>
          </cell>
          <cell r="AM86">
            <v>1854772.88</v>
          </cell>
          <cell r="AN86">
            <v>1867015.75</v>
          </cell>
          <cell r="AO86">
            <v>1868209.13</v>
          </cell>
          <cell r="AP86">
            <v>1874559</v>
          </cell>
          <cell r="AQ86">
            <v>1882062</v>
          </cell>
          <cell r="AR86">
            <v>1844974.88</v>
          </cell>
          <cell r="AS86">
            <v>1798968.75</v>
          </cell>
          <cell r="AT86">
            <v>1791318.5</v>
          </cell>
          <cell r="AU86">
            <v>1755213.63</v>
          </cell>
          <cell r="AV86">
            <v>1713774.13</v>
          </cell>
          <cell r="AW86">
            <v>1662419.75</v>
          </cell>
          <cell r="AX86">
            <v>1593952.25</v>
          </cell>
          <cell r="AY86">
            <v>1555685</v>
          </cell>
          <cell r="AZ86">
            <v>1515840.25</v>
          </cell>
          <cell r="BA86">
            <v>1494921.88</v>
          </cell>
          <cell r="BB86">
            <v>1482365.38</v>
          </cell>
          <cell r="BC86">
            <v>1483546.38</v>
          </cell>
        </row>
        <row r="87">
          <cell r="A87" t="str">
            <v>EPSOL[ALLC]</v>
          </cell>
          <cell r="B87" t="str">
            <v>GWh</v>
          </cell>
          <cell r="C87" t="str">
            <v>EnerBase</v>
          </cell>
          <cell r="D87" t="str">
            <v>EPSOL[ALLC]_GWhS3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5571.36</v>
          </cell>
          <cell r="S87">
            <v>25153.4</v>
          </cell>
          <cell r="T87">
            <v>38815.599999999999</v>
          </cell>
          <cell r="U87">
            <v>61587.199999999997</v>
          </cell>
          <cell r="V87">
            <v>106345</v>
          </cell>
          <cell r="W87">
            <v>177522</v>
          </cell>
          <cell r="X87">
            <v>224461</v>
          </cell>
          <cell r="Y87">
            <v>260858</v>
          </cell>
          <cell r="Z87">
            <v>325761</v>
          </cell>
          <cell r="AA87">
            <v>427271</v>
          </cell>
          <cell r="AB87">
            <v>584152</v>
          </cell>
          <cell r="AC87">
            <v>617079.88</v>
          </cell>
          <cell r="AD87">
            <v>649057.06000000006</v>
          </cell>
          <cell r="AE87">
            <v>739475.25</v>
          </cell>
          <cell r="AF87">
            <v>844267.56</v>
          </cell>
          <cell r="AG87">
            <v>950527.44</v>
          </cell>
          <cell r="AH87">
            <v>1052782.3799999999</v>
          </cell>
          <cell r="AI87">
            <v>1145348.3799999999</v>
          </cell>
          <cell r="AJ87">
            <v>1215026.6299999999</v>
          </cell>
          <cell r="AK87">
            <v>1293663.25</v>
          </cell>
          <cell r="AL87">
            <v>1375960.88</v>
          </cell>
          <cell r="AM87">
            <v>1458691.63</v>
          </cell>
          <cell r="AN87">
            <v>1531809.5</v>
          </cell>
          <cell r="AO87">
            <v>1595911.75</v>
          </cell>
          <cell r="AP87">
            <v>1662870.63</v>
          </cell>
          <cell r="AQ87">
            <v>1727158.88</v>
          </cell>
          <cell r="AR87">
            <v>1788592</v>
          </cell>
          <cell r="AS87">
            <v>1847908.75</v>
          </cell>
          <cell r="AT87">
            <v>1897985.5</v>
          </cell>
          <cell r="AU87">
            <v>1947533.13</v>
          </cell>
          <cell r="AV87">
            <v>1999419.63</v>
          </cell>
          <cell r="AW87">
            <v>2051105.5</v>
          </cell>
          <cell r="AX87">
            <v>2102426.75</v>
          </cell>
          <cell r="AY87">
            <v>2133326.5</v>
          </cell>
          <cell r="AZ87">
            <v>2166009</v>
          </cell>
          <cell r="BA87">
            <v>2199144.75</v>
          </cell>
          <cell r="BB87">
            <v>2230984.75</v>
          </cell>
          <cell r="BC87">
            <v>2263025.25</v>
          </cell>
        </row>
        <row r="88">
          <cell r="A88" t="str">
            <v>EPSOL[ALLC]</v>
          </cell>
          <cell r="B88" t="str">
            <v>GWh</v>
          </cell>
          <cell r="C88" t="str">
            <v>EnerBlue</v>
          </cell>
          <cell r="D88" t="str">
            <v>EPSOL[ALLC]_GWhS1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5571.36</v>
          </cell>
          <cell r="S88">
            <v>25153.4</v>
          </cell>
          <cell r="T88">
            <v>38815.599999999999</v>
          </cell>
          <cell r="U88">
            <v>61587.199999999997</v>
          </cell>
          <cell r="V88">
            <v>106345</v>
          </cell>
          <cell r="W88">
            <v>177522</v>
          </cell>
          <cell r="X88">
            <v>224461</v>
          </cell>
          <cell r="Y88">
            <v>260858</v>
          </cell>
          <cell r="Z88">
            <v>325761</v>
          </cell>
          <cell r="AA88">
            <v>427271</v>
          </cell>
          <cell r="AB88">
            <v>584152</v>
          </cell>
          <cell r="AC88">
            <v>616947.06000000006</v>
          </cell>
          <cell r="AD88">
            <v>651384.88</v>
          </cell>
          <cell r="AE88">
            <v>739027.94</v>
          </cell>
          <cell r="AF88">
            <v>878311.63</v>
          </cell>
          <cell r="AG88">
            <v>1068562.6299999999</v>
          </cell>
          <cell r="AH88">
            <v>1278310.3799999999</v>
          </cell>
          <cell r="AI88">
            <v>1487743.38</v>
          </cell>
          <cell r="AJ88">
            <v>1713686.63</v>
          </cell>
          <cell r="AK88">
            <v>2017770.5</v>
          </cell>
          <cell r="AL88">
            <v>2322457.75</v>
          </cell>
          <cell r="AM88">
            <v>2592732</v>
          </cell>
          <cell r="AN88">
            <v>2828502.5</v>
          </cell>
          <cell r="AO88">
            <v>3042897.5</v>
          </cell>
          <cell r="AP88">
            <v>3318137.5</v>
          </cell>
          <cell r="AQ88">
            <v>3613955.75</v>
          </cell>
          <cell r="AR88">
            <v>3876982.75</v>
          </cell>
          <cell r="AS88">
            <v>4143875.5</v>
          </cell>
          <cell r="AT88">
            <v>4430070</v>
          </cell>
          <cell r="AU88">
            <v>4696480</v>
          </cell>
          <cell r="AV88">
            <v>4934117.5</v>
          </cell>
          <cell r="AW88">
            <v>5138843.5</v>
          </cell>
          <cell r="AX88">
            <v>5310688.5</v>
          </cell>
          <cell r="AY88">
            <v>5450691.5</v>
          </cell>
          <cell r="AZ88">
            <v>5563210</v>
          </cell>
          <cell r="BA88">
            <v>5649108.5</v>
          </cell>
          <cell r="BB88">
            <v>5701683</v>
          </cell>
          <cell r="BC88">
            <v>5732828.5</v>
          </cell>
        </row>
        <row r="89">
          <cell r="A89" t="str">
            <v>EPSOL[ALLC]</v>
          </cell>
          <cell r="B89" t="str">
            <v>GWh</v>
          </cell>
          <cell r="C89" t="str">
            <v>EnerGreen</v>
          </cell>
          <cell r="D89" t="str">
            <v>EPSOL[ALLC]_GWhS2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5571.36</v>
          </cell>
          <cell r="S89">
            <v>25153.4</v>
          </cell>
          <cell r="T89">
            <v>38815.599999999999</v>
          </cell>
          <cell r="U89">
            <v>61587.199999999997</v>
          </cell>
          <cell r="V89">
            <v>106345</v>
          </cell>
          <cell r="W89">
            <v>177522</v>
          </cell>
          <cell r="X89">
            <v>224461</v>
          </cell>
          <cell r="Y89">
            <v>260858</v>
          </cell>
          <cell r="Z89">
            <v>325761</v>
          </cell>
          <cell r="AA89">
            <v>427271</v>
          </cell>
          <cell r="AB89">
            <v>584152</v>
          </cell>
          <cell r="AC89">
            <v>644182.06000000006</v>
          </cell>
          <cell r="AD89">
            <v>700168.69</v>
          </cell>
          <cell r="AE89">
            <v>816754</v>
          </cell>
          <cell r="AF89">
            <v>980295.31</v>
          </cell>
          <cell r="AG89">
            <v>1331546.5</v>
          </cell>
          <cell r="AH89">
            <v>1738185</v>
          </cell>
          <cell r="AI89">
            <v>2264344.25</v>
          </cell>
          <cell r="AJ89">
            <v>2814429.75</v>
          </cell>
          <cell r="AK89">
            <v>3580695.25</v>
          </cell>
          <cell r="AL89">
            <v>4337554.5</v>
          </cell>
          <cell r="AM89">
            <v>5033228.5</v>
          </cell>
          <cell r="AN89">
            <v>5658797.5</v>
          </cell>
          <cell r="AO89">
            <v>5919833.5</v>
          </cell>
          <cell r="AP89">
            <v>6179264</v>
          </cell>
          <cell r="AQ89">
            <v>6388736.5</v>
          </cell>
          <cell r="AR89">
            <v>6548109.5</v>
          </cell>
          <cell r="AS89">
            <v>6664575.5</v>
          </cell>
          <cell r="AT89">
            <v>6747341</v>
          </cell>
          <cell r="AU89">
            <v>6863132.5</v>
          </cell>
          <cell r="AV89">
            <v>6971648.5</v>
          </cell>
          <cell r="AW89">
            <v>7096100.5</v>
          </cell>
          <cell r="AX89">
            <v>7221268</v>
          </cell>
          <cell r="AY89">
            <v>7273056.5</v>
          </cell>
          <cell r="AZ89">
            <v>7309689.5</v>
          </cell>
          <cell r="BA89">
            <v>7357032.5</v>
          </cell>
          <cell r="BB89">
            <v>7400125</v>
          </cell>
          <cell r="BC89">
            <v>7430285</v>
          </cell>
        </row>
        <row r="90">
          <cell r="A90" t="str">
            <v>EPWIN[ALLC]</v>
          </cell>
          <cell r="B90" t="str">
            <v>GWh</v>
          </cell>
          <cell r="C90" t="str">
            <v>EnerBase</v>
          </cell>
          <cell r="D90" t="str">
            <v>EPWIN[ALLC]_GWhS3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2.04</v>
          </cell>
          <cell r="M90">
            <v>2.06</v>
          </cell>
          <cell r="N90">
            <v>27302.6</v>
          </cell>
          <cell r="O90">
            <v>45068.9</v>
          </cell>
          <cell r="P90">
            <v>70748.600000000006</v>
          </cell>
          <cell r="Q90">
            <v>96665.3</v>
          </cell>
          <cell r="R90">
            <v>141384</v>
          </cell>
          <cell r="S90">
            <v>160102</v>
          </cell>
          <cell r="T90">
            <v>185956</v>
          </cell>
          <cell r="U90">
            <v>237075</v>
          </cell>
          <cell r="V90">
            <v>297249</v>
          </cell>
          <cell r="W90">
            <v>365982</v>
          </cell>
          <cell r="X90">
            <v>406032</v>
          </cell>
          <cell r="Y90">
            <v>466472</v>
          </cell>
          <cell r="Z90">
            <v>656102</v>
          </cell>
          <cell r="AA90">
            <v>762672</v>
          </cell>
          <cell r="AB90">
            <v>885873</v>
          </cell>
          <cell r="AC90">
            <v>890789.63</v>
          </cell>
          <cell r="AD90">
            <v>889880.25</v>
          </cell>
          <cell r="AE90">
            <v>926638.94</v>
          </cell>
          <cell r="AF90">
            <v>969478.44</v>
          </cell>
          <cell r="AG90">
            <v>1017180.31</v>
          </cell>
          <cell r="AH90">
            <v>1069254.3799999999</v>
          </cell>
          <cell r="AI90">
            <v>1125339.1299999999</v>
          </cell>
          <cell r="AJ90">
            <v>1212984.3799999999</v>
          </cell>
          <cell r="AK90">
            <v>1305335.3799999999</v>
          </cell>
          <cell r="AL90">
            <v>1398605.88</v>
          </cell>
          <cell r="AM90">
            <v>1496096.38</v>
          </cell>
          <cell r="AN90">
            <v>1599713.25</v>
          </cell>
          <cell r="AO90">
            <v>1673005.63</v>
          </cell>
          <cell r="AP90">
            <v>1746492.75</v>
          </cell>
          <cell r="AQ90">
            <v>1817528.25</v>
          </cell>
          <cell r="AR90">
            <v>1886468.5</v>
          </cell>
          <cell r="AS90">
            <v>1953093.88</v>
          </cell>
          <cell r="AT90">
            <v>2008916.13</v>
          </cell>
          <cell r="AU90">
            <v>2069244.88</v>
          </cell>
          <cell r="AV90">
            <v>2129677.25</v>
          </cell>
          <cell r="AW90">
            <v>2192386.25</v>
          </cell>
          <cell r="AX90">
            <v>2257613.75</v>
          </cell>
          <cell r="AY90">
            <v>2279550.25</v>
          </cell>
          <cell r="AZ90">
            <v>2305984.25</v>
          </cell>
          <cell r="BA90">
            <v>2343751</v>
          </cell>
          <cell r="BB90">
            <v>2388888.25</v>
          </cell>
          <cell r="BC90">
            <v>2442889.25</v>
          </cell>
        </row>
        <row r="91">
          <cell r="A91" t="str">
            <v>EPWIN[ALLC]</v>
          </cell>
          <cell r="B91" t="str">
            <v>GWh</v>
          </cell>
          <cell r="C91" t="str">
            <v>EnerBlue</v>
          </cell>
          <cell r="D91" t="str">
            <v>EPWIN[ALLC]_GWhS1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2.04</v>
          </cell>
          <cell r="M91">
            <v>2.06</v>
          </cell>
          <cell r="N91">
            <v>27302.6</v>
          </cell>
          <cell r="O91">
            <v>45068.9</v>
          </cell>
          <cell r="P91">
            <v>70748.600000000006</v>
          </cell>
          <cell r="Q91">
            <v>96665.3</v>
          </cell>
          <cell r="R91">
            <v>141384</v>
          </cell>
          <cell r="S91">
            <v>160102</v>
          </cell>
          <cell r="T91">
            <v>185956</v>
          </cell>
          <cell r="U91">
            <v>237075</v>
          </cell>
          <cell r="V91">
            <v>297249</v>
          </cell>
          <cell r="W91">
            <v>365982</v>
          </cell>
          <cell r="X91">
            <v>406032</v>
          </cell>
          <cell r="Y91">
            <v>466472</v>
          </cell>
          <cell r="Z91">
            <v>656102</v>
          </cell>
          <cell r="AA91">
            <v>762672</v>
          </cell>
          <cell r="AB91">
            <v>885873</v>
          </cell>
          <cell r="AC91">
            <v>893106.69</v>
          </cell>
          <cell r="AD91">
            <v>894304.75</v>
          </cell>
          <cell r="AE91">
            <v>922520.5</v>
          </cell>
          <cell r="AF91">
            <v>967209.38</v>
          </cell>
          <cell r="AG91">
            <v>1024444.25</v>
          </cell>
          <cell r="AH91">
            <v>1098401.3799999999</v>
          </cell>
          <cell r="AI91">
            <v>1197403.5</v>
          </cell>
          <cell r="AJ91">
            <v>1347383.38</v>
          </cell>
          <cell r="AK91">
            <v>1719370.63</v>
          </cell>
          <cell r="AL91">
            <v>2065057.25</v>
          </cell>
          <cell r="AM91">
            <v>2320006.5</v>
          </cell>
          <cell r="AN91">
            <v>2529648.5</v>
          </cell>
          <cell r="AO91">
            <v>2734332.75</v>
          </cell>
          <cell r="AP91">
            <v>3149770.5</v>
          </cell>
          <cell r="AQ91">
            <v>3603685.25</v>
          </cell>
          <cell r="AR91">
            <v>4043751.5</v>
          </cell>
          <cell r="AS91">
            <v>4471345</v>
          </cell>
          <cell r="AT91">
            <v>4957686</v>
          </cell>
          <cell r="AU91">
            <v>5430073</v>
          </cell>
          <cell r="AV91">
            <v>5859270.5</v>
          </cell>
          <cell r="AW91">
            <v>6229291</v>
          </cell>
          <cell r="AX91">
            <v>6557378.5</v>
          </cell>
          <cell r="AY91">
            <v>6842073</v>
          </cell>
          <cell r="AZ91">
            <v>7088453.5</v>
          </cell>
          <cell r="BA91">
            <v>7301990</v>
          </cell>
          <cell r="BB91">
            <v>7475302</v>
          </cell>
          <cell r="BC91">
            <v>7629711</v>
          </cell>
        </row>
        <row r="92">
          <cell r="A92" t="str">
            <v>EPWIN[ALLC]</v>
          </cell>
          <cell r="B92" t="str">
            <v>GWh</v>
          </cell>
          <cell r="C92" t="str">
            <v>EnerGreen</v>
          </cell>
          <cell r="D92" t="str">
            <v>EPWIN[ALLC]_GWhS2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2.04</v>
          </cell>
          <cell r="M92">
            <v>2.06</v>
          </cell>
          <cell r="N92">
            <v>27302.6</v>
          </cell>
          <cell r="O92">
            <v>45068.9</v>
          </cell>
          <cell r="P92">
            <v>70748.600000000006</v>
          </cell>
          <cell r="Q92">
            <v>96665.3</v>
          </cell>
          <cell r="R92">
            <v>141384</v>
          </cell>
          <cell r="S92">
            <v>160102</v>
          </cell>
          <cell r="T92">
            <v>185956</v>
          </cell>
          <cell r="U92">
            <v>237075</v>
          </cell>
          <cell r="V92">
            <v>297249</v>
          </cell>
          <cell r="W92">
            <v>365982</v>
          </cell>
          <cell r="X92">
            <v>406032</v>
          </cell>
          <cell r="Y92">
            <v>466472</v>
          </cell>
          <cell r="Z92">
            <v>656102</v>
          </cell>
          <cell r="AA92">
            <v>762672</v>
          </cell>
          <cell r="AB92">
            <v>885873</v>
          </cell>
          <cell r="AC92">
            <v>965777.13</v>
          </cell>
          <cell r="AD92">
            <v>1004232</v>
          </cell>
          <cell r="AE92">
            <v>1081238.6299999999</v>
          </cell>
          <cell r="AF92">
            <v>1165944.8799999999</v>
          </cell>
          <cell r="AG92">
            <v>1363721.38</v>
          </cell>
          <cell r="AH92">
            <v>1559923.63</v>
          </cell>
          <cell r="AI92">
            <v>1805838.5</v>
          </cell>
          <cell r="AJ92">
            <v>2044148.63</v>
          </cell>
          <cell r="AK92">
            <v>2354131.25</v>
          </cell>
          <cell r="AL92">
            <v>2601327</v>
          </cell>
          <cell r="AM92">
            <v>2777602</v>
          </cell>
          <cell r="AN92">
            <v>2893457</v>
          </cell>
          <cell r="AO92">
            <v>3392748.25</v>
          </cell>
          <cell r="AP92">
            <v>3991923</v>
          </cell>
          <cell r="AQ92">
            <v>4556782.5</v>
          </cell>
          <cell r="AR92">
            <v>5017850</v>
          </cell>
          <cell r="AS92">
            <v>5331375</v>
          </cell>
          <cell r="AT92">
            <v>5498890</v>
          </cell>
          <cell r="AU92">
            <v>5669533</v>
          </cell>
          <cell r="AV92">
            <v>5842003.5</v>
          </cell>
          <cell r="AW92">
            <v>6002399</v>
          </cell>
          <cell r="AX92">
            <v>6141588</v>
          </cell>
          <cell r="AY92">
            <v>6245125</v>
          </cell>
          <cell r="AZ92">
            <v>6352124.5</v>
          </cell>
          <cell r="BA92">
            <v>6404392.5</v>
          </cell>
          <cell r="BB92">
            <v>6439757.5</v>
          </cell>
          <cell r="BC92">
            <v>6451838</v>
          </cell>
        </row>
        <row r="93">
          <cell r="A93" t="str">
            <v>ACIPBIO[ALLC]</v>
          </cell>
          <cell r="B93" t="str">
            <v>MW</v>
          </cell>
          <cell r="C93" t="str">
            <v>EnerBase</v>
          </cell>
          <cell r="D93" t="str">
            <v>ACIPBIO[ALLC]_MWS3</v>
          </cell>
          <cell r="E93">
            <v>1101.72</v>
          </cell>
          <cell r="F93">
            <v>1121.8499999999999</v>
          </cell>
          <cell r="G93">
            <v>1654.67</v>
          </cell>
          <cell r="H93">
            <v>1853.35</v>
          </cell>
          <cell r="I93">
            <v>1904.21</v>
          </cell>
          <cell r="J93">
            <v>2005.45</v>
          </cell>
          <cell r="K93">
            <v>2510.4499999999998</v>
          </cell>
          <cell r="L93">
            <v>3021.34</v>
          </cell>
          <cell r="M93">
            <v>3311.65</v>
          </cell>
          <cell r="N93">
            <v>4602.6099999999997</v>
          </cell>
          <cell r="O93">
            <v>3450.75</v>
          </cell>
          <cell r="P93">
            <v>3820.95</v>
          </cell>
          <cell r="Q93">
            <v>4649.42</v>
          </cell>
          <cell r="R93">
            <v>6089.05</v>
          </cell>
          <cell r="S93">
            <v>6652.64</v>
          </cell>
          <cell r="T93">
            <v>7976.94</v>
          </cell>
          <cell r="U93">
            <v>9269.7000000000007</v>
          </cell>
          <cell r="V93">
            <v>11234.2</v>
          </cell>
          <cell r="W93">
            <v>13237</v>
          </cell>
          <cell r="X93">
            <v>16540.900000000001</v>
          </cell>
          <cell r="Y93">
            <v>21860.2</v>
          </cell>
          <cell r="Z93">
            <v>27352.7</v>
          </cell>
          <cell r="AA93">
            <v>29397.8</v>
          </cell>
          <cell r="AB93">
            <v>31262.1</v>
          </cell>
          <cell r="AC93">
            <v>31977.37</v>
          </cell>
          <cell r="AD93">
            <v>32345.75</v>
          </cell>
          <cell r="AE93">
            <v>34367.760000000002</v>
          </cell>
          <cell r="AF93">
            <v>36177.46</v>
          </cell>
          <cell r="AG93">
            <v>37620.18</v>
          </cell>
          <cell r="AH93">
            <v>38666.33</v>
          </cell>
          <cell r="AI93">
            <v>39330.29</v>
          </cell>
          <cell r="AJ93">
            <v>39753.74</v>
          </cell>
          <cell r="AK93">
            <v>40077.01</v>
          </cell>
          <cell r="AL93">
            <v>40263.870000000003</v>
          </cell>
          <cell r="AM93">
            <v>40260.94</v>
          </cell>
          <cell r="AN93">
            <v>40019.879999999997</v>
          </cell>
          <cell r="AO93">
            <v>39241.199999999997</v>
          </cell>
          <cell r="AP93">
            <v>38388.14</v>
          </cell>
          <cell r="AQ93">
            <v>37484.78</v>
          </cell>
          <cell r="AR93">
            <v>36518.35</v>
          </cell>
          <cell r="AS93">
            <v>35510.17</v>
          </cell>
          <cell r="AT93">
            <v>34290.39</v>
          </cell>
          <cell r="AU93">
            <v>32964.379999999997</v>
          </cell>
          <cell r="AV93">
            <v>31556.78</v>
          </cell>
          <cell r="AW93">
            <v>30093.72</v>
          </cell>
          <cell r="AX93">
            <v>28605.7</v>
          </cell>
          <cell r="AY93">
            <v>26874.560000000001</v>
          </cell>
          <cell r="AZ93">
            <v>25131.13</v>
          </cell>
          <cell r="BA93">
            <v>23386.69</v>
          </cell>
          <cell r="BB93">
            <v>21661.9</v>
          </cell>
          <cell r="BC93">
            <v>19982.2</v>
          </cell>
        </row>
        <row r="94">
          <cell r="A94" t="str">
            <v>ACIPBIO[ALLC]</v>
          </cell>
          <cell r="B94" t="str">
            <v>MW</v>
          </cell>
          <cell r="C94" t="str">
            <v>EnerBlue</v>
          </cell>
          <cell r="D94" t="str">
            <v>ACIPBIO[ALLC]_MWS1</v>
          </cell>
          <cell r="E94">
            <v>1101.72</v>
          </cell>
          <cell r="F94">
            <v>1121.8499999999999</v>
          </cell>
          <cell r="G94">
            <v>1654.67</v>
          </cell>
          <cell r="H94">
            <v>1853.35</v>
          </cell>
          <cell r="I94">
            <v>1904.21</v>
          </cell>
          <cell r="J94">
            <v>2005.45</v>
          </cell>
          <cell r="K94">
            <v>2510.4499999999998</v>
          </cell>
          <cell r="L94">
            <v>3021.34</v>
          </cell>
          <cell r="M94">
            <v>3311.65</v>
          </cell>
          <cell r="N94">
            <v>4602.6099999999997</v>
          </cell>
          <cell r="O94">
            <v>3450.75</v>
          </cell>
          <cell r="P94">
            <v>3820.95</v>
          </cell>
          <cell r="Q94">
            <v>4649.42</v>
          </cell>
          <cell r="R94">
            <v>6089.05</v>
          </cell>
          <cell r="S94">
            <v>6652.64</v>
          </cell>
          <cell r="T94">
            <v>7976.94</v>
          </cell>
          <cell r="U94">
            <v>9269.7000000000007</v>
          </cell>
          <cell r="V94">
            <v>11234.2</v>
          </cell>
          <cell r="W94">
            <v>13237</v>
          </cell>
          <cell r="X94">
            <v>16540.900000000001</v>
          </cell>
          <cell r="Y94">
            <v>21860.2</v>
          </cell>
          <cell r="Z94">
            <v>27352.7</v>
          </cell>
          <cell r="AA94">
            <v>29397.8</v>
          </cell>
          <cell r="AB94">
            <v>31262.1</v>
          </cell>
          <cell r="AC94">
            <v>32240.23</v>
          </cell>
          <cell r="AD94">
            <v>32788.18</v>
          </cell>
          <cell r="AE94">
            <v>34490.93</v>
          </cell>
          <cell r="AF94">
            <v>36410.92</v>
          </cell>
          <cell r="AG94">
            <v>38098.46</v>
          </cell>
          <cell r="AH94">
            <v>39561.06</v>
          </cell>
          <cell r="AI94">
            <v>40772.75</v>
          </cell>
          <cell r="AJ94">
            <v>41840.99</v>
          </cell>
          <cell r="AK94">
            <v>43741.99</v>
          </cell>
          <cell r="AL94">
            <v>45037.23</v>
          </cell>
          <cell r="AM94">
            <v>45597.89</v>
          </cell>
          <cell r="AN94">
            <v>45628.29</v>
          </cell>
          <cell r="AO94">
            <v>45409.61</v>
          </cell>
          <cell r="AP94">
            <v>45926.7</v>
          </cell>
          <cell r="AQ94">
            <v>46704.62</v>
          </cell>
          <cell r="AR94">
            <v>47533.67</v>
          </cell>
          <cell r="AS94">
            <v>48455.13</v>
          </cell>
          <cell r="AT94">
            <v>49381.04</v>
          </cell>
          <cell r="AU94">
            <v>50094.52</v>
          </cell>
          <cell r="AV94">
            <v>50564.89</v>
          </cell>
          <cell r="AW94">
            <v>50871.02</v>
          </cell>
          <cell r="AX94">
            <v>51048.01</v>
          </cell>
          <cell r="AY94">
            <v>51014.32</v>
          </cell>
          <cell r="AZ94">
            <v>50709.760000000002</v>
          </cell>
          <cell r="BA94">
            <v>50249.82</v>
          </cell>
          <cell r="BB94">
            <v>49707.47</v>
          </cell>
          <cell r="BC94">
            <v>49076.07</v>
          </cell>
        </row>
        <row r="95">
          <cell r="A95" t="str">
            <v>ACIPBIO[ALLC]</v>
          </cell>
          <cell r="B95" t="str">
            <v>MW</v>
          </cell>
          <cell r="C95" t="str">
            <v>EnerGreen</v>
          </cell>
          <cell r="D95" t="str">
            <v>ACIPBIO[ALLC]_MWS2</v>
          </cell>
          <cell r="E95">
            <v>1101.72</v>
          </cell>
          <cell r="F95">
            <v>1121.8499999999999</v>
          </cell>
          <cell r="G95">
            <v>1654.67</v>
          </cell>
          <cell r="H95">
            <v>1853.35</v>
          </cell>
          <cell r="I95">
            <v>1904.21</v>
          </cell>
          <cell r="J95">
            <v>2005.45</v>
          </cell>
          <cell r="K95">
            <v>2510.4499999999998</v>
          </cell>
          <cell r="L95">
            <v>3021.34</v>
          </cell>
          <cell r="M95">
            <v>3311.65</v>
          </cell>
          <cell r="N95">
            <v>4602.6099999999997</v>
          </cell>
          <cell r="O95">
            <v>3450.75</v>
          </cell>
          <cell r="P95">
            <v>3820.95</v>
          </cell>
          <cell r="Q95">
            <v>4649.42</v>
          </cell>
          <cell r="R95">
            <v>6089.05</v>
          </cell>
          <cell r="S95">
            <v>6652.64</v>
          </cell>
          <cell r="T95">
            <v>7976.94</v>
          </cell>
          <cell r="U95">
            <v>9269.7000000000007</v>
          </cell>
          <cell r="V95">
            <v>11234.2</v>
          </cell>
          <cell r="W95">
            <v>13237</v>
          </cell>
          <cell r="X95">
            <v>16540.900000000001</v>
          </cell>
          <cell r="Y95">
            <v>21860.2</v>
          </cell>
          <cell r="Z95">
            <v>27352.7</v>
          </cell>
          <cell r="AA95">
            <v>29397.8</v>
          </cell>
          <cell r="AB95">
            <v>31262.1</v>
          </cell>
          <cell r="AC95">
            <v>35815.32</v>
          </cell>
          <cell r="AD95">
            <v>38026.61</v>
          </cell>
          <cell r="AE95">
            <v>39026.879999999997</v>
          </cell>
          <cell r="AF95">
            <v>40321.4</v>
          </cell>
          <cell r="AG95">
            <v>43112.37</v>
          </cell>
          <cell r="AH95">
            <v>45620.47</v>
          </cell>
          <cell r="AI95">
            <v>48064.29</v>
          </cell>
          <cell r="AJ95">
            <v>48961.8</v>
          </cell>
          <cell r="AK95">
            <v>49990.26</v>
          </cell>
          <cell r="AL95">
            <v>50686.75</v>
          </cell>
          <cell r="AM95">
            <v>51013.13</v>
          </cell>
          <cell r="AN95">
            <v>50926.38</v>
          </cell>
          <cell r="AO95">
            <v>49757.21</v>
          </cell>
          <cell r="AP95">
            <v>48604.959999999999</v>
          </cell>
          <cell r="AQ95">
            <v>47455.35</v>
          </cell>
          <cell r="AR95">
            <v>45993.440000000002</v>
          </cell>
          <cell r="AS95">
            <v>44456.41</v>
          </cell>
          <cell r="AT95">
            <v>42782.86</v>
          </cell>
          <cell r="AU95">
            <v>41051.89</v>
          </cell>
          <cell r="AV95">
            <v>39065.01</v>
          </cell>
          <cell r="AW95">
            <v>36942.400000000001</v>
          </cell>
          <cell r="AX95">
            <v>34661.03</v>
          </cell>
          <cell r="AY95">
            <v>32343.62</v>
          </cell>
          <cell r="AZ95">
            <v>29974.94</v>
          </cell>
          <cell r="BA95">
            <v>27556.16</v>
          </cell>
          <cell r="BB95">
            <v>25127.01</v>
          </cell>
          <cell r="BC95">
            <v>22705.67</v>
          </cell>
        </row>
        <row r="96">
          <cell r="A96" t="str">
            <v>ACIPHYT[ALLC]</v>
          </cell>
          <cell r="B96" t="str">
            <v>MW</v>
          </cell>
          <cell r="C96" t="str">
            <v>EnerBase</v>
          </cell>
          <cell r="D96" t="str">
            <v>ACIPHYT[ALLC]_MWS3</v>
          </cell>
          <cell r="E96">
            <v>79350</v>
          </cell>
          <cell r="F96">
            <v>83010</v>
          </cell>
          <cell r="G96">
            <v>86070</v>
          </cell>
          <cell r="H96">
            <v>94900</v>
          </cell>
          <cell r="I96">
            <v>105240</v>
          </cell>
          <cell r="J96">
            <v>117390</v>
          </cell>
          <cell r="K96">
            <v>131915</v>
          </cell>
          <cell r="L96">
            <v>151590</v>
          </cell>
          <cell r="M96">
            <v>179580</v>
          </cell>
          <cell r="N96">
            <v>202340</v>
          </cell>
          <cell r="O96">
            <v>222633</v>
          </cell>
          <cell r="P96">
            <v>240364</v>
          </cell>
          <cell r="Q96">
            <v>257090</v>
          </cell>
          <cell r="R96">
            <v>288777</v>
          </cell>
          <cell r="S96">
            <v>304860</v>
          </cell>
          <cell r="T96">
            <v>319540</v>
          </cell>
          <cell r="U96">
            <v>332071</v>
          </cell>
          <cell r="V96">
            <v>344110</v>
          </cell>
          <cell r="W96">
            <v>352590</v>
          </cell>
          <cell r="X96">
            <v>358040</v>
          </cell>
          <cell r="Y96">
            <v>370280</v>
          </cell>
          <cell r="Z96">
            <v>390920</v>
          </cell>
          <cell r="AA96">
            <v>413500</v>
          </cell>
          <cell r="AB96">
            <v>421540</v>
          </cell>
          <cell r="AC96">
            <v>383360.16</v>
          </cell>
          <cell r="AD96">
            <v>387133.63</v>
          </cell>
          <cell r="AE96">
            <v>394040.63</v>
          </cell>
          <cell r="AF96">
            <v>398196.81</v>
          </cell>
          <cell r="AG96">
            <v>398464.53</v>
          </cell>
          <cell r="AH96">
            <v>402643.25</v>
          </cell>
          <cell r="AI96">
            <v>405300</v>
          </cell>
          <cell r="AJ96">
            <v>407687.66</v>
          </cell>
          <cell r="AK96">
            <v>409669.34</v>
          </cell>
          <cell r="AL96">
            <v>410478.38</v>
          </cell>
          <cell r="AM96">
            <v>410197.72</v>
          </cell>
          <cell r="AN96">
            <v>408985.63</v>
          </cell>
          <cell r="AO96">
            <v>407573.44</v>
          </cell>
          <cell r="AP96">
            <v>406652.09</v>
          </cell>
          <cell r="AQ96">
            <v>406205.31</v>
          </cell>
          <cell r="AR96">
            <v>406059.25</v>
          </cell>
          <cell r="AS96">
            <v>406090.81</v>
          </cell>
          <cell r="AT96">
            <v>406252.16</v>
          </cell>
          <cell r="AU96">
            <v>406506.69</v>
          </cell>
          <cell r="AV96">
            <v>406814.91</v>
          </cell>
          <cell r="AW96">
            <v>407176.22</v>
          </cell>
          <cell r="AX96">
            <v>407583.94</v>
          </cell>
          <cell r="AY96">
            <v>408022.44</v>
          </cell>
          <cell r="AZ96">
            <v>408389.06</v>
          </cell>
          <cell r="BA96">
            <v>408687.41</v>
          </cell>
          <cell r="BB96">
            <v>408911.69</v>
          </cell>
          <cell r="BC96">
            <v>409018.44</v>
          </cell>
        </row>
        <row r="97">
          <cell r="A97" t="str">
            <v>ACIPHYT[ALLC]</v>
          </cell>
          <cell r="B97" t="str">
            <v>MW</v>
          </cell>
          <cell r="C97" t="str">
            <v>EnerBlue</v>
          </cell>
          <cell r="D97" t="str">
            <v>ACIPHYT[ALLC]_MWS1</v>
          </cell>
          <cell r="E97">
            <v>79350</v>
          </cell>
          <cell r="F97">
            <v>83010</v>
          </cell>
          <cell r="G97">
            <v>86070</v>
          </cell>
          <cell r="H97">
            <v>94900</v>
          </cell>
          <cell r="I97">
            <v>105240</v>
          </cell>
          <cell r="J97">
            <v>117390</v>
          </cell>
          <cell r="K97">
            <v>131915</v>
          </cell>
          <cell r="L97">
            <v>151590</v>
          </cell>
          <cell r="M97">
            <v>179580</v>
          </cell>
          <cell r="N97">
            <v>202340</v>
          </cell>
          <cell r="O97">
            <v>222633</v>
          </cell>
          <cell r="P97">
            <v>240364</v>
          </cell>
          <cell r="Q97">
            <v>257090</v>
          </cell>
          <cell r="R97">
            <v>288777</v>
          </cell>
          <cell r="S97">
            <v>304860</v>
          </cell>
          <cell r="T97">
            <v>319540</v>
          </cell>
          <cell r="U97">
            <v>332071</v>
          </cell>
          <cell r="V97">
            <v>344110</v>
          </cell>
          <cell r="W97">
            <v>352590</v>
          </cell>
          <cell r="X97">
            <v>358040</v>
          </cell>
          <cell r="Y97">
            <v>370280</v>
          </cell>
          <cell r="Z97">
            <v>390920</v>
          </cell>
          <cell r="AA97">
            <v>413500</v>
          </cell>
          <cell r="AB97">
            <v>421540</v>
          </cell>
          <cell r="AC97">
            <v>383391.84</v>
          </cell>
          <cell r="AD97">
            <v>387179.72</v>
          </cell>
          <cell r="AE97">
            <v>403277.97</v>
          </cell>
          <cell r="AF97">
            <v>423439.41</v>
          </cell>
          <cell r="AG97">
            <v>445329.84</v>
          </cell>
          <cell r="AH97">
            <v>477114.88</v>
          </cell>
          <cell r="AI97">
            <v>500581.22</v>
          </cell>
          <cell r="AJ97">
            <v>519355.06</v>
          </cell>
          <cell r="AK97">
            <v>534685.38</v>
          </cell>
          <cell r="AL97">
            <v>544011</v>
          </cell>
          <cell r="AM97">
            <v>548377.25</v>
          </cell>
          <cell r="AN97">
            <v>548940.18999999994</v>
          </cell>
          <cell r="AO97">
            <v>546584.18999999994</v>
          </cell>
          <cell r="AP97">
            <v>545273.5</v>
          </cell>
          <cell r="AQ97">
            <v>543398.38</v>
          </cell>
          <cell r="AR97">
            <v>540293.13</v>
          </cell>
          <cell r="AS97">
            <v>535972.93999999994</v>
          </cell>
          <cell r="AT97">
            <v>530329.68999999994</v>
          </cell>
          <cell r="AU97">
            <v>524336.81000000006</v>
          </cell>
          <cell r="AV97">
            <v>518171.81</v>
          </cell>
          <cell r="AW97">
            <v>511770.44</v>
          </cell>
          <cell r="AX97">
            <v>505306.16</v>
          </cell>
          <cell r="AY97">
            <v>499556.41</v>
          </cell>
          <cell r="AZ97">
            <v>494838.59</v>
          </cell>
          <cell r="BA97">
            <v>491385.06</v>
          </cell>
          <cell r="BB97">
            <v>489096.06</v>
          </cell>
          <cell r="BC97">
            <v>487927.69</v>
          </cell>
        </row>
        <row r="98">
          <cell r="A98" t="str">
            <v>ACIPHYT[ALLC]</v>
          </cell>
          <cell r="B98" t="str">
            <v>MW</v>
          </cell>
          <cell r="C98" t="str">
            <v>EnerGreen</v>
          </cell>
          <cell r="D98" t="str">
            <v>ACIPHYT[ALLC]_MWS2</v>
          </cell>
          <cell r="E98">
            <v>79350</v>
          </cell>
          <cell r="F98">
            <v>83010</v>
          </cell>
          <cell r="G98">
            <v>86070</v>
          </cell>
          <cell r="H98">
            <v>94900</v>
          </cell>
          <cell r="I98">
            <v>105240</v>
          </cell>
          <cell r="J98">
            <v>117390</v>
          </cell>
          <cell r="K98">
            <v>131915</v>
          </cell>
          <cell r="L98">
            <v>151590</v>
          </cell>
          <cell r="M98">
            <v>179580</v>
          </cell>
          <cell r="N98">
            <v>202340</v>
          </cell>
          <cell r="O98">
            <v>222633</v>
          </cell>
          <cell r="P98">
            <v>240364</v>
          </cell>
          <cell r="Q98">
            <v>257090</v>
          </cell>
          <cell r="R98">
            <v>288777</v>
          </cell>
          <cell r="S98">
            <v>304860</v>
          </cell>
          <cell r="T98">
            <v>319540</v>
          </cell>
          <cell r="U98">
            <v>332071</v>
          </cell>
          <cell r="V98">
            <v>344110</v>
          </cell>
          <cell r="W98">
            <v>352590</v>
          </cell>
          <cell r="X98">
            <v>358040</v>
          </cell>
          <cell r="Y98">
            <v>370280</v>
          </cell>
          <cell r="Z98">
            <v>390920</v>
          </cell>
          <cell r="AA98">
            <v>413500</v>
          </cell>
          <cell r="AB98">
            <v>421540</v>
          </cell>
          <cell r="AC98">
            <v>381484.41</v>
          </cell>
          <cell r="AD98">
            <v>383499.03</v>
          </cell>
          <cell r="AE98">
            <v>399195.72</v>
          </cell>
          <cell r="AF98">
            <v>419586.66</v>
          </cell>
          <cell r="AG98">
            <v>442295.66</v>
          </cell>
          <cell r="AH98">
            <v>474422</v>
          </cell>
          <cell r="AI98">
            <v>495518.84</v>
          </cell>
          <cell r="AJ98">
            <v>511796.34</v>
          </cell>
          <cell r="AK98">
            <v>526001.13</v>
          </cell>
          <cell r="AL98">
            <v>536182.75</v>
          </cell>
          <cell r="AM98">
            <v>544077.38</v>
          </cell>
          <cell r="AN98">
            <v>547668.68999999994</v>
          </cell>
          <cell r="AO98">
            <v>548018.75</v>
          </cell>
          <cell r="AP98">
            <v>549881.43999999994</v>
          </cell>
          <cell r="AQ98">
            <v>552211.93999999994</v>
          </cell>
          <cell r="AR98">
            <v>554814.56000000006</v>
          </cell>
          <cell r="AS98">
            <v>558694.43999999994</v>
          </cell>
          <cell r="AT98">
            <v>564827.13</v>
          </cell>
          <cell r="AU98">
            <v>568962.75</v>
          </cell>
          <cell r="AV98">
            <v>573999.93999999994</v>
          </cell>
          <cell r="AW98">
            <v>578815.43999999994</v>
          </cell>
          <cell r="AX98">
            <v>581849.81000000006</v>
          </cell>
          <cell r="AY98">
            <v>582402.75</v>
          </cell>
          <cell r="AZ98">
            <v>583327.43999999994</v>
          </cell>
          <cell r="BA98">
            <v>584584.06000000006</v>
          </cell>
          <cell r="BB98">
            <v>586136.88</v>
          </cell>
          <cell r="BC98">
            <v>587943.56000000006</v>
          </cell>
        </row>
        <row r="99">
          <cell r="A99" t="str">
            <v>ACIPSOL[ALLC]</v>
          </cell>
          <cell r="B99" t="str">
            <v>MW</v>
          </cell>
          <cell r="C99" t="str">
            <v>EnerBase</v>
          </cell>
          <cell r="D99" t="str">
            <v>ACIPSOL[ALLC]_MWS3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17748</v>
          </cell>
          <cell r="S99">
            <v>28388.1</v>
          </cell>
          <cell r="T99">
            <v>43538.2</v>
          </cell>
          <cell r="U99">
            <v>77789.5</v>
          </cell>
          <cell r="V99">
            <v>130804</v>
          </cell>
          <cell r="W99">
            <v>175043</v>
          </cell>
          <cell r="X99">
            <v>204622</v>
          </cell>
          <cell r="Y99">
            <v>253474</v>
          </cell>
          <cell r="Z99">
            <v>306489</v>
          </cell>
          <cell r="AA99">
            <v>392566</v>
          </cell>
          <cell r="AB99">
            <v>609490</v>
          </cell>
          <cell r="AC99">
            <v>616143.06000000006</v>
          </cell>
          <cell r="AD99">
            <v>638419.63</v>
          </cell>
          <cell r="AE99">
            <v>718258.38</v>
          </cell>
          <cell r="AF99">
            <v>801556.31</v>
          </cell>
          <cell r="AG99">
            <v>886344.69</v>
          </cell>
          <cell r="AH99">
            <v>964404.25</v>
          </cell>
          <cell r="AI99">
            <v>1033314.06</v>
          </cell>
          <cell r="AJ99">
            <v>1082585.25</v>
          </cell>
          <cell r="AK99">
            <v>1138645</v>
          </cell>
          <cell r="AL99">
            <v>1195856</v>
          </cell>
          <cell r="AM99">
            <v>1251171.75</v>
          </cell>
          <cell r="AN99">
            <v>1298597.75</v>
          </cell>
          <cell r="AO99">
            <v>1339479.3799999999</v>
          </cell>
          <cell r="AP99">
            <v>1382553.63</v>
          </cell>
          <cell r="AQ99">
            <v>1421656.63</v>
          </cell>
          <cell r="AR99">
            <v>1458425.75</v>
          </cell>
          <cell r="AS99">
            <v>1493850</v>
          </cell>
          <cell r="AT99">
            <v>1522403.25</v>
          </cell>
          <cell r="AU99">
            <v>1550848.13</v>
          </cell>
          <cell r="AV99">
            <v>1581665.38</v>
          </cell>
          <cell r="AW99">
            <v>1612714.88</v>
          </cell>
          <cell r="AX99">
            <v>1643741.88</v>
          </cell>
          <cell r="AY99">
            <v>1660025.13</v>
          </cell>
          <cell r="AZ99">
            <v>1677912.5</v>
          </cell>
          <cell r="BA99">
            <v>1696338.13</v>
          </cell>
          <cell r="BB99">
            <v>1714000.88</v>
          </cell>
          <cell r="BC99">
            <v>1731902.63</v>
          </cell>
        </row>
        <row r="100">
          <cell r="A100" t="str">
            <v>ACIPSOL[ALLC]</v>
          </cell>
          <cell r="B100" t="str">
            <v>MW</v>
          </cell>
          <cell r="C100" t="str">
            <v>EnerBlue</v>
          </cell>
          <cell r="D100" t="str">
            <v>ACIPSOL[ALLC]_MWS1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17748</v>
          </cell>
          <cell r="S100">
            <v>28388.1</v>
          </cell>
          <cell r="T100">
            <v>43538.2</v>
          </cell>
          <cell r="U100">
            <v>77789.5</v>
          </cell>
          <cell r="V100">
            <v>130804</v>
          </cell>
          <cell r="W100">
            <v>175043</v>
          </cell>
          <cell r="X100">
            <v>204622</v>
          </cell>
          <cell r="Y100">
            <v>253474</v>
          </cell>
          <cell r="Z100">
            <v>306489</v>
          </cell>
          <cell r="AA100">
            <v>392566</v>
          </cell>
          <cell r="AB100">
            <v>609490</v>
          </cell>
          <cell r="AC100">
            <v>616148.43999999994</v>
          </cell>
          <cell r="AD100">
            <v>640823.43999999994</v>
          </cell>
          <cell r="AE100">
            <v>720676.88</v>
          </cell>
          <cell r="AF100">
            <v>835751.75</v>
          </cell>
          <cell r="AG100">
            <v>993741.06</v>
          </cell>
          <cell r="AH100">
            <v>1160826.1299999999</v>
          </cell>
          <cell r="AI100">
            <v>1321986.5</v>
          </cell>
          <cell r="AJ100">
            <v>1502366.13</v>
          </cell>
          <cell r="AK100">
            <v>1723256</v>
          </cell>
          <cell r="AL100">
            <v>1950809.63</v>
          </cell>
          <cell r="AM100">
            <v>2146921.5</v>
          </cell>
          <cell r="AN100">
            <v>2316712.5</v>
          </cell>
          <cell r="AO100">
            <v>2469091.25</v>
          </cell>
          <cell r="AP100">
            <v>2666279.75</v>
          </cell>
          <cell r="AQ100">
            <v>2879202.75</v>
          </cell>
          <cell r="AR100">
            <v>3062254</v>
          </cell>
          <cell r="AS100">
            <v>3250109.5</v>
          </cell>
          <cell r="AT100">
            <v>3449829</v>
          </cell>
          <cell r="AU100">
            <v>3633347.75</v>
          </cell>
          <cell r="AV100">
            <v>3795185.5</v>
          </cell>
          <cell r="AW100">
            <v>3932379.5</v>
          </cell>
          <cell r="AX100">
            <v>4045021.75</v>
          </cell>
          <cell r="AY100">
            <v>4133875.25</v>
          </cell>
          <cell r="AZ100">
            <v>4202479</v>
          </cell>
          <cell r="BA100">
            <v>4251576.5</v>
          </cell>
          <cell r="BB100">
            <v>4276286.5</v>
          </cell>
          <cell r="BC100">
            <v>4285143.5</v>
          </cell>
        </row>
        <row r="101">
          <cell r="A101" t="str">
            <v>ACIPSOL[ALLC]</v>
          </cell>
          <cell r="B101" t="str">
            <v>MW</v>
          </cell>
          <cell r="C101" t="str">
            <v>EnerGreen</v>
          </cell>
          <cell r="D101" t="str">
            <v>ACIPSOL[ALLC]_MWS2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17748</v>
          </cell>
          <cell r="S101">
            <v>28388.1</v>
          </cell>
          <cell r="T101">
            <v>43538.2</v>
          </cell>
          <cell r="U101">
            <v>77789.5</v>
          </cell>
          <cell r="V101">
            <v>130804</v>
          </cell>
          <cell r="W101">
            <v>175043</v>
          </cell>
          <cell r="X101">
            <v>204622</v>
          </cell>
          <cell r="Y101">
            <v>253474</v>
          </cell>
          <cell r="Z101">
            <v>306489</v>
          </cell>
          <cell r="AA101">
            <v>392566</v>
          </cell>
          <cell r="AB101">
            <v>609490</v>
          </cell>
          <cell r="AC101">
            <v>641601.13</v>
          </cell>
          <cell r="AD101">
            <v>684829.88</v>
          </cell>
          <cell r="AE101">
            <v>789108.5</v>
          </cell>
          <cell r="AF101">
            <v>923176.44</v>
          </cell>
          <cell r="AG101">
            <v>1213438.25</v>
          </cell>
          <cell r="AH101">
            <v>1536874</v>
          </cell>
          <cell r="AI101">
            <v>1947391.63</v>
          </cell>
          <cell r="AJ101">
            <v>2377479.75</v>
          </cell>
          <cell r="AK101">
            <v>2957794.25</v>
          </cell>
          <cell r="AL101">
            <v>3530572.75</v>
          </cell>
          <cell r="AM101">
            <v>4044864.5</v>
          </cell>
          <cell r="AN101">
            <v>4502709.5</v>
          </cell>
          <cell r="AO101">
            <v>4678885</v>
          </cell>
          <cell r="AP101">
            <v>4853979</v>
          </cell>
          <cell r="AQ101">
            <v>4984436</v>
          </cell>
          <cell r="AR101">
            <v>5078966.5</v>
          </cell>
          <cell r="AS101">
            <v>5141583.5</v>
          </cell>
          <cell r="AT101">
            <v>5183906</v>
          </cell>
          <cell r="AU101">
            <v>5252652</v>
          </cell>
          <cell r="AV101">
            <v>5320623.5</v>
          </cell>
          <cell r="AW101">
            <v>5407674</v>
          </cell>
          <cell r="AX101">
            <v>5513212.5</v>
          </cell>
          <cell r="AY101">
            <v>5561941</v>
          </cell>
          <cell r="AZ101">
            <v>5609210.5</v>
          </cell>
          <cell r="BA101">
            <v>5666399.5</v>
          </cell>
          <cell r="BB101">
            <v>5725947.5</v>
          </cell>
          <cell r="BC101">
            <v>5779924.5</v>
          </cell>
        </row>
        <row r="102">
          <cell r="A102" t="str">
            <v>ACIPWIN[ALLC]</v>
          </cell>
          <cell r="B102" t="str">
            <v>MW</v>
          </cell>
          <cell r="C102" t="str">
            <v>EnerBase</v>
          </cell>
          <cell r="D102" t="str">
            <v>ACIPWIN[ALLC]_MWS3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47.09</v>
          </cell>
          <cell r="M102">
            <v>45.08</v>
          </cell>
          <cell r="N102">
            <v>17599.400000000001</v>
          </cell>
          <cell r="O102">
            <v>29633.5</v>
          </cell>
          <cell r="P102">
            <v>46354.6</v>
          </cell>
          <cell r="Q102">
            <v>61596.9</v>
          </cell>
          <cell r="R102">
            <v>76730.5</v>
          </cell>
          <cell r="S102">
            <v>96819.1</v>
          </cell>
          <cell r="T102">
            <v>131048</v>
          </cell>
          <cell r="U102">
            <v>148517</v>
          </cell>
          <cell r="V102">
            <v>164374</v>
          </cell>
          <cell r="W102">
            <v>184665</v>
          </cell>
          <cell r="X102">
            <v>209582</v>
          </cell>
          <cell r="Y102">
            <v>281993</v>
          </cell>
          <cell r="Z102">
            <v>328973</v>
          </cell>
          <cell r="AA102">
            <v>365964</v>
          </cell>
          <cell r="AB102">
            <v>441895</v>
          </cell>
          <cell r="AC102">
            <v>447704.91</v>
          </cell>
          <cell r="AD102">
            <v>445611.44</v>
          </cell>
          <cell r="AE102">
            <v>462647.53</v>
          </cell>
          <cell r="AF102">
            <v>482575.19</v>
          </cell>
          <cell r="AG102">
            <v>504752.53</v>
          </cell>
          <cell r="AH102">
            <v>528912.68999999994</v>
          </cell>
          <cell r="AI102">
            <v>554856.18999999994</v>
          </cell>
          <cell r="AJ102">
            <v>596364.13</v>
          </cell>
          <cell r="AK102">
            <v>639871.43999999994</v>
          </cell>
          <cell r="AL102">
            <v>683552.88</v>
          </cell>
          <cell r="AM102">
            <v>728979.5</v>
          </cell>
          <cell r="AN102">
            <v>777031.94</v>
          </cell>
          <cell r="AO102">
            <v>810403.81</v>
          </cell>
          <cell r="AP102">
            <v>843651.38</v>
          </cell>
          <cell r="AQ102">
            <v>875498.88</v>
          </cell>
          <cell r="AR102">
            <v>906127.69</v>
          </cell>
          <cell r="AS102">
            <v>935438.63</v>
          </cell>
          <cell r="AT102">
            <v>959728.63</v>
          </cell>
          <cell r="AU102">
            <v>986050.06</v>
          </cell>
          <cell r="AV102">
            <v>1012308.13</v>
          </cell>
          <cell r="AW102">
            <v>1039557</v>
          </cell>
          <cell r="AX102">
            <v>1067894.6299999999</v>
          </cell>
          <cell r="AY102">
            <v>1075969.5</v>
          </cell>
          <cell r="AZ102">
            <v>1086187.1299999999</v>
          </cell>
          <cell r="BA102">
            <v>1101752.25</v>
          </cell>
          <cell r="BB102">
            <v>1120780.1299999999</v>
          </cell>
          <cell r="BC102">
            <v>1143963.25</v>
          </cell>
        </row>
        <row r="103">
          <cell r="A103" t="str">
            <v>ACIPWIN[ALLC]</v>
          </cell>
          <cell r="B103" t="str">
            <v>MW</v>
          </cell>
          <cell r="C103" t="str">
            <v>EnerBlue</v>
          </cell>
          <cell r="D103" t="str">
            <v>ACIPWIN[ALLC]_MWS1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47.09</v>
          </cell>
          <cell r="M103">
            <v>45.08</v>
          </cell>
          <cell r="N103">
            <v>17599.400000000001</v>
          </cell>
          <cell r="O103">
            <v>29633.5</v>
          </cell>
          <cell r="P103">
            <v>46354.6</v>
          </cell>
          <cell r="Q103">
            <v>61596.9</v>
          </cell>
          <cell r="R103">
            <v>76730.5</v>
          </cell>
          <cell r="S103">
            <v>96819.1</v>
          </cell>
          <cell r="T103">
            <v>131048</v>
          </cell>
          <cell r="U103">
            <v>148517</v>
          </cell>
          <cell r="V103">
            <v>164374</v>
          </cell>
          <cell r="W103">
            <v>184665</v>
          </cell>
          <cell r="X103">
            <v>209582</v>
          </cell>
          <cell r="Y103">
            <v>281993</v>
          </cell>
          <cell r="Z103">
            <v>328973</v>
          </cell>
          <cell r="AA103">
            <v>365964</v>
          </cell>
          <cell r="AB103">
            <v>441895</v>
          </cell>
          <cell r="AC103">
            <v>448866.03</v>
          </cell>
          <cell r="AD103">
            <v>447823.44</v>
          </cell>
          <cell r="AE103">
            <v>460580.44</v>
          </cell>
          <cell r="AF103">
            <v>481441.75</v>
          </cell>
          <cell r="AG103">
            <v>508370.16</v>
          </cell>
          <cell r="AH103">
            <v>543368.5</v>
          </cell>
          <cell r="AI103">
            <v>590456.18999999994</v>
          </cell>
          <cell r="AJ103">
            <v>662565.5</v>
          </cell>
          <cell r="AK103">
            <v>843006.81</v>
          </cell>
          <cell r="AL103">
            <v>1009605.13</v>
          </cell>
          <cell r="AM103">
            <v>1131063.6299999999</v>
          </cell>
          <cell r="AN103">
            <v>1229822.3799999999</v>
          </cell>
          <cell r="AO103">
            <v>1326105.25</v>
          </cell>
          <cell r="AP103">
            <v>1523834.8799999999</v>
          </cell>
          <cell r="AQ103">
            <v>1739183.25</v>
          </cell>
          <cell r="AR103">
            <v>1946843.38</v>
          </cell>
          <cell r="AS103">
            <v>2147540.5</v>
          </cell>
          <cell r="AT103">
            <v>2376097.75</v>
          </cell>
          <cell r="AU103">
            <v>2597054.25</v>
          </cell>
          <cell r="AV103">
            <v>2796525.5</v>
          </cell>
          <cell r="AW103">
            <v>2967053.5</v>
          </cell>
          <cell r="AX103">
            <v>3117000.5</v>
          </cell>
          <cell r="AY103">
            <v>3246479</v>
          </cell>
          <cell r="AZ103">
            <v>3357379</v>
          </cell>
          <cell r="BA103">
            <v>3452382.75</v>
          </cell>
          <cell r="BB103">
            <v>3528110.75</v>
          </cell>
          <cell r="BC103">
            <v>3594703.5</v>
          </cell>
        </row>
        <row r="104">
          <cell r="A104" t="str">
            <v>ACIPWIN[ALLC]</v>
          </cell>
          <cell r="B104" t="str">
            <v>MW</v>
          </cell>
          <cell r="C104" t="str">
            <v>EnerGreen</v>
          </cell>
          <cell r="D104" t="str">
            <v>ACIPWIN[ALLC]_MWS2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47.09</v>
          </cell>
          <cell r="M104">
            <v>45.08</v>
          </cell>
          <cell r="N104">
            <v>17599.400000000001</v>
          </cell>
          <cell r="O104">
            <v>29633.5</v>
          </cell>
          <cell r="P104">
            <v>46354.6</v>
          </cell>
          <cell r="Q104">
            <v>61596.9</v>
          </cell>
          <cell r="R104">
            <v>76730.5</v>
          </cell>
          <cell r="S104">
            <v>96819.1</v>
          </cell>
          <cell r="T104">
            <v>131048</v>
          </cell>
          <cell r="U104">
            <v>148517</v>
          </cell>
          <cell r="V104">
            <v>164374</v>
          </cell>
          <cell r="W104">
            <v>184665</v>
          </cell>
          <cell r="X104">
            <v>209582</v>
          </cell>
          <cell r="Y104">
            <v>281993</v>
          </cell>
          <cell r="Z104">
            <v>328973</v>
          </cell>
          <cell r="AA104">
            <v>365964</v>
          </cell>
          <cell r="AB104">
            <v>441895</v>
          </cell>
          <cell r="AC104">
            <v>485443.94</v>
          </cell>
          <cell r="AD104">
            <v>502921.03</v>
          </cell>
          <cell r="AE104">
            <v>539862</v>
          </cell>
          <cell r="AF104">
            <v>580375.18999999994</v>
          </cell>
          <cell r="AG104">
            <v>676694.31</v>
          </cell>
          <cell r="AH104">
            <v>771566.94</v>
          </cell>
          <cell r="AI104">
            <v>890283.19</v>
          </cell>
          <cell r="AJ104">
            <v>1004953.19</v>
          </cell>
          <cell r="AK104">
            <v>1154072.1299999999</v>
          </cell>
          <cell r="AL104">
            <v>1271705</v>
          </cell>
          <cell r="AM104">
            <v>1354127.5</v>
          </cell>
          <cell r="AN104">
            <v>1406724.38</v>
          </cell>
          <cell r="AO104">
            <v>1645432.13</v>
          </cell>
          <cell r="AP104">
            <v>1931293.25</v>
          </cell>
          <cell r="AQ104">
            <v>2199234.5</v>
          </cell>
          <cell r="AR104">
            <v>2415956</v>
          </cell>
          <cell r="AS104">
            <v>2560681.5</v>
          </cell>
          <cell r="AT104">
            <v>2637666</v>
          </cell>
          <cell r="AU104">
            <v>2716759</v>
          </cell>
          <cell r="AV104">
            <v>2799004.25</v>
          </cell>
          <cell r="AW104">
            <v>2879911.75</v>
          </cell>
          <cell r="AX104">
            <v>2963453.5</v>
          </cell>
          <cell r="AY104">
            <v>3028729</v>
          </cell>
          <cell r="AZ104">
            <v>3102967</v>
          </cell>
          <cell r="BA104">
            <v>3151827.25</v>
          </cell>
          <cell r="BB104">
            <v>3196524</v>
          </cell>
          <cell r="BC104">
            <v>3233009.25</v>
          </cell>
        </row>
        <row r="105">
          <cell r="A105" t="str">
            <v>ACIPCOAL[ALLC]</v>
          </cell>
          <cell r="B105" t="str">
            <v>MW</v>
          </cell>
          <cell r="C105" t="str">
            <v>EnerBase</v>
          </cell>
          <cell r="D105" t="str">
            <v>ACIPCOAL[ALLC]_MWS3</v>
          </cell>
          <cell r="E105">
            <v>225016</v>
          </cell>
          <cell r="F105">
            <v>239768</v>
          </cell>
          <cell r="G105">
            <v>293932</v>
          </cell>
          <cell r="H105">
            <v>316865</v>
          </cell>
          <cell r="I105">
            <v>354807</v>
          </cell>
          <cell r="J105">
            <v>413879</v>
          </cell>
          <cell r="K105">
            <v>502183</v>
          </cell>
          <cell r="L105">
            <v>576210</v>
          </cell>
          <cell r="M105">
            <v>640698</v>
          </cell>
          <cell r="N105">
            <v>669049</v>
          </cell>
          <cell r="O105">
            <v>731085</v>
          </cell>
          <cell r="P105">
            <v>796323</v>
          </cell>
          <cell r="Q105">
            <v>845722</v>
          </cell>
          <cell r="R105">
            <v>890365</v>
          </cell>
          <cell r="S105">
            <v>945680</v>
          </cell>
          <cell r="T105">
            <v>1017500</v>
          </cell>
          <cell r="U105">
            <v>1078830</v>
          </cell>
          <cell r="V105">
            <v>1060500</v>
          </cell>
          <cell r="W105">
            <v>1097450</v>
          </cell>
          <cell r="X105">
            <v>1136280</v>
          </cell>
          <cell r="Y105">
            <v>1185420</v>
          </cell>
          <cell r="Z105">
            <v>1217370</v>
          </cell>
          <cell r="AA105">
            <v>1205770</v>
          </cell>
          <cell r="AB105">
            <v>1253280</v>
          </cell>
          <cell r="AC105">
            <v>1291871.75</v>
          </cell>
          <cell r="AD105">
            <v>1307901.8799999999</v>
          </cell>
          <cell r="AE105">
            <v>1313745</v>
          </cell>
          <cell r="AF105">
            <v>1311252.75</v>
          </cell>
          <cell r="AG105">
            <v>1301811</v>
          </cell>
          <cell r="AH105">
            <v>1287883.1299999999</v>
          </cell>
          <cell r="AI105">
            <v>1269312.6299999999</v>
          </cell>
          <cell r="AJ105">
            <v>1247706.1299999999</v>
          </cell>
          <cell r="AK105">
            <v>1224711.8799999999</v>
          </cell>
          <cell r="AL105">
            <v>1200436.6299999999</v>
          </cell>
          <cell r="AM105">
            <v>1174242.3799999999</v>
          </cell>
          <cell r="AN105">
            <v>1145459.8799999999</v>
          </cell>
          <cell r="AO105">
            <v>1115411.5</v>
          </cell>
          <cell r="AP105">
            <v>1087130.75</v>
          </cell>
          <cell r="AQ105">
            <v>1058342.5</v>
          </cell>
          <cell r="AR105">
            <v>1028970.31</v>
          </cell>
          <cell r="AS105">
            <v>998573.75</v>
          </cell>
          <cell r="AT105">
            <v>967846.75</v>
          </cell>
          <cell r="AU105">
            <v>938428.44</v>
          </cell>
          <cell r="AV105">
            <v>907825.13</v>
          </cell>
          <cell r="AW105">
            <v>875151.88</v>
          </cell>
          <cell r="AX105">
            <v>841323.81</v>
          </cell>
          <cell r="AY105">
            <v>806828.13</v>
          </cell>
          <cell r="AZ105">
            <v>771776.63</v>
          </cell>
          <cell r="BA105">
            <v>736355.44</v>
          </cell>
          <cell r="BB105">
            <v>700657.75</v>
          </cell>
          <cell r="BC105">
            <v>664873.06000000006</v>
          </cell>
        </row>
        <row r="106">
          <cell r="A106" t="str">
            <v>ACIPCOAL[ALLC]</v>
          </cell>
          <cell r="B106" t="str">
            <v>MW</v>
          </cell>
          <cell r="C106" t="str">
            <v>EnerBlue</v>
          </cell>
          <cell r="D106" t="str">
            <v>ACIPCOAL[ALLC]_MWS1</v>
          </cell>
          <cell r="E106">
            <v>225016</v>
          </cell>
          <cell r="F106">
            <v>239768</v>
          </cell>
          <cell r="G106">
            <v>293932</v>
          </cell>
          <cell r="H106">
            <v>316865</v>
          </cell>
          <cell r="I106">
            <v>354807</v>
          </cell>
          <cell r="J106">
            <v>413879</v>
          </cell>
          <cell r="K106">
            <v>502183</v>
          </cell>
          <cell r="L106">
            <v>576210</v>
          </cell>
          <cell r="M106">
            <v>640698</v>
          </cell>
          <cell r="N106">
            <v>669049</v>
          </cell>
          <cell r="O106">
            <v>731085</v>
          </cell>
          <cell r="P106">
            <v>796323</v>
          </cell>
          <cell r="Q106">
            <v>845722</v>
          </cell>
          <cell r="R106">
            <v>890365</v>
          </cell>
          <cell r="S106">
            <v>945680</v>
          </cell>
          <cell r="T106">
            <v>1017500</v>
          </cell>
          <cell r="U106">
            <v>1078830</v>
          </cell>
          <cell r="V106">
            <v>1060500</v>
          </cell>
          <cell r="W106">
            <v>1097450</v>
          </cell>
          <cell r="X106">
            <v>1136280</v>
          </cell>
          <cell r="Y106">
            <v>1185420</v>
          </cell>
          <cell r="Z106">
            <v>1217370</v>
          </cell>
          <cell r="AA106">
            <v>1205770</v>
          </cell>
          <cell r="AB106">
            <v>1253280</v>
          </cell>
          <cell r="AC106">
            <v>1287743.3799999999</v>
          </cell>
          <cell r="AD106">
            <v>1297468</v>
          </cell>
          <cell r="AE106">
            <v>1293481.25</v>
          </cell>
          <cell r="AF106">
            <v>1280543.5</v>
          </cell>
          <cell r="AG106">
            <v>1263693.6299999999</v>
          </cell>
          <cell r="AH106">
            <v>1245662.1299999999</v>
          </cell>
          <cell r="AI106">
            <v>1225458.1299999999</v>
          </cell>
          <cell r="AJ106">
            <v>1202973.6299999999</v>
          </cell>
          <cell r="AK106">
            <v>1179644.6299999999</v>
          </cell>
          <cell r="AL106">
            <v>1155503.75</v>
          </cell>
          <cell r="AM106">
            <v>1129565.5</v>
          </cell>
          <cell r="AN106">
            <v>1101362.1299999999</v>
          </cell>
          <cell r="AO106">
            <v>1071617.25</v>
          </cell>
          <cell r="AP106">
            <v>1044223.13</v>
          </cell>
          <cell r="AQ106">
            <v>1016455</v>
          </cell>
          <cell r="AR106">
            <v>988254.44</v>
          </cell>
          <cell r="AS106">
            <v>959188.25</v>
          </cell>
          <cell r="AT106">
            <v>930247.81</v>
          </cell>
          <cell r="AU106">
            <v>902911.25</v>
          </cell>
          <cell r="AV106">
            <v>874281.06</v>
          </cell>
          <cell r="AW106">
            <v>843723.13</v>
          </cell>
          <cell r="AX106">
            <v>812224.63</v>
          </cell>
          <cell r="AY106">
            <v>780235.63</v>
          </cell>
          <cell r="AZ106">
            <v>748023.06</v>
          </cell>
          <cell r="BA106">
            <v>715661.31</v>
          </cell>
          <cell r="BB106">
            <v>683155.63</v>
          </cell>
          <cell r="BC106">
            <v>650602.43999999994</v>
          </cell>
        </row>
        <row r="107">
          <cell r="A107" t="str">
            <v>ACIPCOAL[ALLC]</v>
          </cell>
          <cell r="B107" t="str">
            <v>MW</v>
          </cell>
          <cell r="C107" t="str">
            <v>EnerGreen</v>
          </cell>
          <cell r="D107" t="str">
            <v>ACIPCOAL[ALLC]_MWS2</v>
          </cell>
          <cell r="E107">
            <v>225016</v>
          </cell>
          <cell r="F107">
            <v>239768</v>
          </cell>
          <cell r="G107">
            <v>293932</v>
          </cell>
          <cell r="H107">
            <v>316865</v>
          </cell>
          <cell r="I107">
            <v>354807</v>
          </cell>
          <cell r="J107">
            <v>413879</v>
          </cell>
          <cell r="K107">
            <v>502183</v>
          </cell>
          <cell r="L107">
            <v>576210</v>
          </cell>
          <cell r="M107">
            <v>640698</v>
          </cell>
          <cell r="N107">
            <v>669049</v>
          </cell>
          <cell r="O107">
            <v>731085</v>
          </cell>
          <cell r="P107">
            <v>796323</v>
          </cell>
          <cell r="Q107">
            <v>845722</v>
          </cell>
          <cell r="R107">
            <v>890365</v>
          </cell>
          <cell r="S107">
            <v>945680</v>
          </cell>
          <cell r="T107">
            <v>1017500</v>
          </cell>
          <cell r="U107">
            <v>1078830</v>
          </cell>
          <cell r="V107">
            <v>1060500</v>
          </cell>
          <cell r="W107">
            <v>1097450</v>
          </cell>
          <cell r="X107">
            <v>1136280</v>
          </cell>
          <cell r="Y107">
            <v>1185420</v>
          </cell>
          <cell r="Z107">
            <v>1217370</v>
          </cell>
          <cell r="AA107">
            <v>1205770</v>
          </cell>
          <cell r="AB107">
            <v>1253280</v>
          </cell>
          <cell r="AC107">
            <v>1255521.1299999999</v>
          </cell>
          <cell r="AD107">
            <v>1249684.8799999999</v>
          </cell>
          <cell r="AE107">
            <v>1236298.6299999999</v>
          </cell>
          <cell r="AF107">
            <v>1219180.75</v>
          </cell>
          <cell r="AG107">
            <v>1200007.8799999999</v>
          </cell>
          <cell r="AH107">
            <v>1180017.6299999999</v>
          </cell>
          <cell r="AI107">
            <v>1158091.3799999999</v>
          </cell>
          <cell r="AJ107">
            <v>1134147.5</v>
          </cell>
          <cell r="AK107">
            <v>1109074.6299999999</v>
          </cell>
          <cell r="AL107">
            <v>1083051.6299999999</v>
          </cell>
          <cell r="AM107">
            <v>1055671.8799999999</v>
          </cell>
          <cell r="AN107">
            <v>1026181.5</v>
          </cell>
          <cell r="AO107">
            <v>995226.88</v>
          </cell>
          <cell r="AP107">
            <v>966053.06</v>
          </cell>
          <cell r="AQ107">
            <v>936385</v>
          </cell>
          <cell r="AR107">
            <v>906154</v>
          </cell>
          <cell r="AS107">
            <v>874929.88</v>
          </cell>
          <cell r="AT107">
            <v>843433</v>
          </cell>
          <cell r="AU107">
            <v>813396.31</v>
          </cell>
          <cell r="AV107">
            <v>782315</v>
          </cell>
          <cell r="AW107">
            <v>750817.06</v>
          </cell>
          <cell r="AX107">
            <v>719155.88</v>
          </cell>
          <cell r="AY107">
            <v>687547.38</v>
          </cell>
          <cell r="AZ107">
            <v>656011.38</v>
          </cell>
          <cell r="BA107">
            <v>624530</v>
          </cell>
          <cell r="BB107">
            <v>593045.18999999994</v>
          </cell>
          <cell r="BC107">
            <v>561637.75</v>
          </cell>
        </row>
        <row r="108">
          <cell r="A108" t="str">
            <v>ACIPOIL[ALLC]</v>
          </cell>
          <cell r="B108" t="str">
            <v>MW</v>
          </cell>
          <cell r="C108" t="str">
            <v>EnerBase</v>
          </cell>
          <cell r="D108" t="str">
            <v>ACIPOIL[ALLC]_MWS3</v>
          </cell>
          <cell r="E108">
            <v>6857.85</v>
          </cell>
          <cell r="F108">
            <v>7047.83</v>
          </cell>
          <cell r="G108">
            <v>7007.08</v>
          </cell>
          <cell r="H108">
            <v>7795.81</v>
          </cell>
          <cell r="I108">
            <v>8817.31</v>
          </cell>
          <cell r="J108">
            <v>6828.49</v>
          </cell>
          <cell r="K108">
            <v>6134.54</v>
          </cell>
          <cell r="L108">
            <v>7054.83</v>
          </cell>
          <cell r="M108">
            <v>7682.63</v>
          </cell>
          <cell r="N108">
            <v>8234.66</v>
          </cell>
          <cell r="O108">
            <v>8791.08</v>
          </cell>
          <cell r="P108">
            <v>3289.4</v>
          </cell>
          <cell r="Q108">
            <v>6148.63</v>
          </cell>
          <cell r="R108">
            <v>5902.06</v>
          </cell>
          <cell r="S108">
            <v>5116.05</v>
          </cell>
          <cell r="T108">
            <v>4342.04</v>
          </cell>
          <cell r="U108">
            <v>2094.0500000000002</v>
          </cell>
          <cell r="V108">
            <v>1970.04</v>
          </cell>
          <cell r="W108">
            <v>1730.27</v>
          </cell>
          <cell r="X108">
            <v>1750.41</v>
          </cell>
          <cell r="Y108">
            <v>1823.43</v>
          </cell>
          <cell r="Z108">
            <v>1889.53</v>
          </cell>
          <cell r="AA108">
            <v>1943.51</v>
          </cell>
          <cell r="AB108">
            <v>2019.46</v>
          </cell>
          <cell r="AC108">
            <v>1733.73</v>
          </cell>
          <cell r="AD108">
            <v>1583.88</v>
          </cell>
          <cell r="AE108">
            <v>1482.41</v>
          </cell>
          <cell r="AF108">
            <v>1282.54</v>
          </cell>
          <cell r="AG108">
            <v>1059.69</v>
          </cell>
          <cell r="AH108">
            <v>829.02</v>
          </cell>
          <cell r="AI108">
            <v>595.17999999999995</v>
          </cell>
          <cell r="AJ108">
            <v>595.88</v>
          </cell>
          <cell r="AK108">
            <v>479.47</v>
          </cell>
          <cell r="AL108">
            <v>390.92</v>
          </cell>
          <cell r="AM108">
            <v>342.37</v>
          </cell>
          <cell r="AN108">
            <v>327.96</v>
          </cell>
          <cell r="AO108">
            <v>328.55</v>
          </cell>
          <cell r="AP108">
            <v>329.1</v>
          </cell>
          <cell r="AQ108">
            <v>329.63</v>
          </cell>
          <cell r="AR108">
            <v>314.62</v>
          </cell>
          <cell r="AS108">
            <v>292.73</v>
          </cell>
          <cell r="AT108">
            <v>279.70999999999998</v>
          </cell>
          <cell r="AU108">
            <v>270.89</v>
          </cell>
          <cell r="AV108">
            <v>262.77999999999997</v>
          </cell>
          <cell r="AW108">
            <v>263.2</v>
          </cell>
          <cell r="AX108">
            <v>261.55</v>
          </cell>
          <cell r="AY108">
            <v>249.47</v>
          </cell>
          <cell r="AZ108">
            <v>250.21</v>
          </cell>
          <cell r="BA108">
            <v>251.37</v>
          </cell>
          <cell r="BB108">
            <v>252.92</v>
          </cell>
          <cell r="BC108">
            <v>254.88</v>
          </cell>
        </row>
        <row r="109">
          <cell r="A109" t="str">
            <v>ACIPOIL[ALLC]</v>
          </cell>
          <cell r="B109" t="str">
            <v>MW</v>
          </cell>
          <cell r="C109" t="str">
            <v>EnerBlue</v>
          </cell>
          <cell r="D109" t="str">
            <v>ACIPOIL[ALLC]_MWS1</v>
          </cell>
          <cell r="E109">
            <v>6857.85</v>
          </cell>
          <cell r="F109">
            <v>7047.83</v>
          </cell>
          <cell r="G109">
            <v>7007.08</v>
          </cell>
          <cell r="H109">
            <v>7795.81</v>
          </cell>
          <cell r="I109">
            <v>8817.31</v>
          </cell>
          <cell r="J109">
            <v>6828.49</v>
          </cell>
          <cell r="K109">
            <v>6134.54</v>
          </cell>
          <cell r="L109">
            <v>7054.83</v>
          </cell>
          <cell r="M109">
            <v>7682.63</v>
          </cell>
          <cell r="N109">
            <v>8234.66</v>
          </cell>
          <cell r="O109">
            <v>8791.08</v>
          </cell>
          <cell r="P109">
            <v>3289.4</v>
          </cell>
          <cell r="Q109">
            <v>6148.63</v>
          </cell>
          <cell r="R109">
            <v>5902.06</v>
          </cell>
          <cell r="S109">
            <v>5116.05</v>
          </cell>
          <cell r="T109">
            <v>4342.04</v>
          </cell>
          <cell r="U109">
            <v>2094.0500000000002</v>
          </cell>
          <cell r="V109">
            <v>1970.04</v>
          </cell>
          <cell r="W109">
            <v>1730.27</v>
          </cell>
          <cell r="X109">
            <v>1750.41</v>
          </cell>
          <cell r="Y109">
            <v>1823.43</v>
          </cell>
          <cell r="Z109">
            <v>1889.53</v>
          </cell>
          <cell r="AA109">
            <v>1943.51</v>
          </cell>
          <cell r="AB109">
            <v>2019.46</v>
          </cell>
          <cell r="AC109">
            <v>1887.34</v>
          </cell>
          <cell r="AD109">
            <v>1798.43</v>
          </cell>
          <cell r="AE109">
            <v>1770.71</v>
          </cell>
          <cell r="AF109">
            <v>1594.64</v>
          </cell>
          <cell r="AG109">
            <v>1326.09</v>
          </cell>
          <cell r="AH109">
            <v>1074.54</v>
          </cell>
          <cell r="AI109">
            <v>824.96</v>
          </cell>
          <cell r="AJ109">
            <v>826.3</v>
          </cell>
          <cell r="AK109">
            <v>750.14</v>
          </cell>
          <cell r="AL109">
            <v>660.66</v>
          </cell>
          <cell r="AM109">
            <v>567.77</v>
          </cell>
          <cell r="AN109">
            <v>496.35</v>
          </cell>
          <cell r="AO109">
            <v>497.35</v>
          </cell>
          <cell r="AP109">
            <v>498.53</v>
          </cell>
          <cell r="AQ109">
            <v>499.66</v>
          </cell>
          <cell r="AR109">
            <v>468.89</v>
          </cell>
          <cell r="AS109">
            <v>434.99</v>
          </cell>
          <cell r="AT109">
            <v>424.85</v>
          </cell>
          <cell r="AU109">
            <v>409.05</v>
          </cell>
          <cell r="AV109">
            <v>393.13</v>
          </cell>
          <cell r="AW109">
            <v>383.55</v>
          </cell>
          <cell r="AX109">
            <v>370.69</v>
          </cell>
          <cell r="AY109">
            <v>355.06</v>
          </cell>
          <cell r="AZ109">
            <v>343.98</v>
          </cell>
          <cell r="BA109">
            <v>336.93</v>
          </cell>
          <cell r="BB109">
            <v>331.02</v>
          </cell>
          <cell r="BC109">
            <v>324.95999999999998</v>
          </cell>
        </row>
        <row r="110">
          <cell r="A110" t="str">
            <v>ACIPOIL[ALLC]</v>
          </cell>
          <cell r="B110" t="str">
            <v>MW</v>
          </cell>
          <cell r="C110" t="str">
            <v>EnerGreen</v>
          </cell>
          <cell r="D110" t="str">
            <v>ACIPOIL[ALLC]_MWS2</v>
          </cell>
          <cell r="E110">
            <v>6857.85</v>
          </cell>
          <cell r="F110">
            <v>7047.83</v>
          </cell>
          <cell r="G110">
            <v>7007.08</v>
          </cell>
          <cell r="H110">
            <v>7795.81</v>
          </cell>
          <cell r="I110">
            <v>8817.31</v>
          </cell>
          <cell r="J110">
            <v>6828.49</v>
          </cell>
          <cell r="K110">
            <v>6134.54</v>
          </cell>
          <cell r="L110">
            <v>7054.83</v>
          </cell>
          <cell r="M110">
            <v>7682.63</v>
          </cell>
          <cell r="N110">
            <v>8234.66</v>
          </cell>
          <cell r="O110">
            <v>8791.08</v>
          </cell>
          <cell r="P110">
            <v>3289.4</v>
          </cell>
          <cell r="Q110">
            <v>6148.63</v>
          </cell>
          <cell r="R110">
            <v>5902.06</v>
          </cell>
          <cell r="S110">
            <v>5116.05</v>
          </cell>
          <cell r="T110">
            <v>4342.04</v>
          </cell>
          <cell r="U110">
            <v>2094.0500000000002</v>
          </cell>
          <cell r="V110">
            <v>1970.04</v>
          </cell>
          <cell r="W110">
            <v>1730.27</v>
          </cell>
          <cell r="X110">
            <v>1750.41</v>
          </cell>
          <cell r="Y110">
            <v>1823.43</v>
          </cell>
          <cell r="Z110">
            <v>1889.53</v>
          </cell>
          <cell r="AA110">
            <v>1943.51</v>
          </cell>
          <cell r="AB110">
            <v>2019.46</v>
          </cell>
          <cell r="AC110">
            <v>1731.21</v>
          </cell>
          <cell r="AD110">
            <v>1579.12</v>
          </cell>
          <cell r="AE110">
            <v>1414.21</v>
          </cell>
          <cell r="AF110">
            <v>1206.3699999999999</v>
          </cell>
          <cell r="AG110">
            <v>987.76</v>
          </cell>
          <cell r="AH110">
            <v>756.73</v>
          </cell>
          <cell r="AI110">
            <v>508.04</v>
          </cell>
          <cell r="AJ110">
            <v>512.99</v>
          </cell>
          <cell r="AK110">
            <v>386.78</v>
          </cell>
          <cell r="AL110">
            <v>267.47000000000003</v>
          </cell>
          <cell r="AM110">
            <v>176.9</v>
          </cell>
          <cell r="AN110">
            <v>118.72</v>
          </cell>
          <cell r="AO110">
            <v>121.33</v>
          </cell>
          <cell r="AP110">
            <v>123.94</v>
          </cell>
          <cell r="AQ110">
            <v>126.38</v>
          </cell>
          <cell r="AR110">
            <v>128.54</v>
          </cell>
          <cell r="AS110">
            <v>130.65</v>
          </cell>
          <cell r="AT110">
            <v>132.32</v>
          </cell>
          <cell r="AU110">
            <v>133.91</v>
          </cell>
          <cell r="AV110">
            <v>130.9</v>
          </cell>
          <cell r="AW110">
            <v>132.19</v>
          </cell>
          <cell r="AX110">
            <v>130.53</v>
          </cell>
          <cell r="AY110">
            <v>130.36000000000001</v>
          </cell>
          <cell r="AZ110">
            <v>131.37</v>
          </cell>
          <cell r="BA110">
            <v>132.26</v>
          </cell>
          <cell r="BB110">
            <v>133.06</v>
          </cell>
          <cell r="BC110">
            <v>133.76</v>
          </cell>
        </row>
        <row r="111">
          <cell r="A111" t="str">
            <v>ACIPGAS[ALLC]</v>
          </cell>
          <cell r="B111" t="str">
            <v>MW</v>
          </cell>
          <cell r="C111" t="str">
            <v>EnerBase</v>
          </cell>
          <cell r="D111" t="str">
            <v>ACIPGAS[ALLC]_MWS3</v>
          </cell>
          <cell r="E111">
            <v>8784.7099999999991</v>
          </cell>
          <cell r="F111">
            <v>9339.39</v>
          </cell>
          <cell r="G111">
            <v>9818.84</v>
          </cell>
          <cell r="H111">
            <v>10707.4</v>
          </cell>
          <cell r="I111">
            <v>12151.8</v>
          </cell>
          <cell r="J111">
            <v>14449.2</v>
          </cell>
          <cell r="K111">
            <v>17912.599999999999</v>
          </cell>
          <cell r="L111">
            <v>20600.5</v>
          </cell>
          <cell r="M111">
            <v>22432.2</v>
          </cell>
          <cell r="N111">
            <v>24043.599999999999</v>
          </cell>
          <cell r="O111">
            <v>26473.4</v>
          </cell>
          <cell r="P111">
            <v>34268.699999999997</v>
          </cell>
          <cell r="Q111">
            <v>37938</v>
          </cell>
          <cell r="R111">
            <v>42773.4</v>
          </cell>
          <cell r="S111">
            <v>56970.5</v>
          </cell>
          <cell r="T111">
            <v>66033.600000000006</v>
          </cell>
          <cell r="U111">
            <v>70106.5</v>
          </cell>
          <cell r="V111">
            <v>75801.600000000006</v>
          </cell>
          <cell r="W111">
            <v>83762.899999999994</v>
          </cell>
          <cell r="X111">
            <v>90260.9</v>
          </cell>
          <cell r="Y111">
            <v>94051.4</v>
          </cell>
          <cell r="Z111">
            <v>97435.3</v>
          </cell>
          <cell r="AA111">
            <v>100212.5</v>
          </cell>
          <cell r="AB111">
            <v>104120.8</v>
          </cell>
          <cell r="AC111">
            <v>114105.59</v>
          </cell>
          <cell r="AD111">
            <v>148171.98000000001</v>
          </cell>
          <cell r="AE111">
            <v>171436.52</v>
          </cell>
          <cell r="AF111">
            <v>197972.75</v>
          </cell>
          <cell r="AG111">
            <v>229432.86</v>
          </cell>
          <cell r="AH111">
            <v>264227.90999999997</v>
          </cell>
          <cell r="AI111">
            <v>302811.69</v>
          </cell>
          <cell r="AJ111">
            <v>332890.59000000003</v>
          </cell>
          <cell r="AK111">
            <v>359489.56</v>
          </cell>
          <cell r="AL111">
            <v>385002.09</v>
          </cell>
          <cell r="AM111">
            <v>410119.06</v>
          </cell>
          <cell r="AN111">
            <v>433029.13</v>
          </cell>
          <cell r="AO111">
            <v>462867.06</v>
          </cell>
          <cell r="AP111">
            <v>493314.94</v>
          </cell>
          <cell r="AQ111">
            <v>523817.34</v>
          </cell>
          <cell r="AR111">
            <v>553924.75</v>
          </cell>
          <cell r="AS111">
            <v>582644.06000000006</v>
          </cell>
          <cell r="AT111">
            <v>612921.06000000006</v>
          </cell>
          <cell r="AU111">
            <v>640927.13</v>
          </cell>
          <cell r="AV111">
            <v>666240.31000000006</v>
          </cell>
          <cell r="AW111">
            <v>688352.75</v>
          </cell>
          <cell r="AX111">
            <v>706272.13</v>
          </cell>
          <cell r="AY111">
            <v>729951.19</v>
          </cell>
          <cell r="AZ111">
            <v>749649.13</v>
          </cell>
          <cell r="BA111">
            <v>765002.19</v>
          </cell>
          <cell r="BB111">
            <v>775575.5</v>
          </cell>
          <cell r="BC111">
            <v>780967</v>
          </cell>
        </row>
        <row r="112">
          <cell r="A112" t="str">
            <v>ACIPGAS[ALLC]</v>
          </cell>
          <cell r="B112" t="str">
            <v>MW</v>
          </cell>
          <cell r="C112" t="str">
            <v>EnerBlue</v>
          </cell>
          <cell r="D112" t="str">
            <v>ACIPGAS[ALLC]_MWS1</v>
          </cell>
          <cell r="E112">
            <v>8784.7099999999991</v>
          </cell>
          <cell r="F112">
            <v>9339.39</v>
          </cell>
          <cell r="G112">
            <v>9818.84</v>
          </cell>
          <cell r="H112">
            <v>10707.4</v>
          </cell>
          <cell r="I112">
            <v>12151.8</v>
          </cell>
          <cell r="J112">
            <v>14449.2</v>
          </cell>
          <cell r="K112">
            <v>17912.599999999999</v>
          </cell>
          <cell r="L112">
            <v>20600.5</v>
          </cell>
          <cell r="M112">
            <v>22432.2</v>
          </cell>
          <cell r="N112">
            <v>24043.599999999999</v>
          </cell>
          <cell r="O112">
            <v>26473.4</v>
          </cell>
          <cell r="P112">
            <v>34268.699999999997</v>
          </cell>
          <cell r="Q112">
            <v>37938</v>
          </cell>
          <cell r="R112">
            <v>42773.4</v>
          </cell>
          <cell r="S112">
            <v>56970.5</v>
          </cell>
          <cell r="T112">
            <v>66033.600000000006</v>
          </cell>
          <cell r="U112">
            <v>70106.5</v>
          </cell>
          <cell r="V112">
            <v>75801.600000000006</v>
          </cell>
          <cell r="W112">
            <v>83762.899999999994</v>
          </cell>
          <cell r="X112">
            <v>90260.9</v>
          </cell>
          <cell r="Y112">
            <v>94051.4</v>
          </cell>
          <cell r="Z112">
            <v>97435.3</v>
          </cell>
          <cell r="AA112">
            <v>100212.5</v>
          </cell>
          <cell r="AB112">
            <v>104120.8</v>
          </cell>
          <cell r="AC112">
            <v>116166.91</v>
          </cell>
          <cell r="AD112">
            <v>155493.38</v>
          </cell>
          <cell r="AE112">
            <v>191143.44</v>
          </cell>
          <cell r="AF112">
            <v>224163.95</v>
          </cell>
          <cell r="AG112">
            <v>253956.73</v>
          </cell>
          <cell r="AH112">
            <v>283452.31</v>
          </cell>
          <cell r="AI112">
            <v>314643.53000000003</v>
          </cell>
          <cell r="AJ112">
            <v>346162.72</v>
          </cell>
          <cell r="AK112">
            <v>393440.66</v>
          </cell>
          <cell r="AL112">
            <v>437353</v>
          </cell>
          <cell r="AM112">
            <v>474707.41</v>
          </cell>
          <cell r="AN112">
            <v>509528.88</v>
          </cell>
          <cell r="AO112">
            <v>544045.75</v>
          </cell>
          <cell r="AP112">
            <v>593039.31000000006</v>
          </cell>
          <cell r="AQ112">
            <v>644149.81000000006</v>
          </cell>
          <cell r="AR112">
            <v>693203.81</v>
          </cell>
          <cell r="AS112">
            <v>739412.38</v>
          </cell>
          <cell r="AT112">
            <v>785344.69</v>
          </cell>
          <cell r="AU112">
            <v>827776.88</v>
          </cell>
          <cell r="AV112">
            <v>866122.25</v>
          </cell>
          <cell r="AW112">
            <v>901690</v>
          </cell>
          <cell r="AX112">
            <v>934179.88</v>
          </cell>
          <cell r="AY112">
            <v>963372.25</v>
          </cell>
          <cell r="AZ112">
            <v>989158.88</v>
          </cell>
          <cell r="BA112">
            <v>1011947</v>
          </cell>
          <cell r="BB112">
            <v>1032065.06</v>
          </cell>
          <cell r="BC112">
            <v>1049279.3799999999</v>
          </cell>
        </row>
        <row r="113">
          <cell r="A113" t="str">
            <v>ACIPGAS[ALLC]</v>
          </cell>
          <cell r="B113" t="str">
            <v>MW</v>
          </cell>
          <cell r="C113" t="str">
            <v>EnerGreen</v>
          </cell>
          <cell r="D113" t="str">
            <v>ACIPGAS[ALLC]_MWS2</v>
          </cell>
          <cell r="E113">
            <v>8784.7099999999991</v>
          </cell>
          <cell r="F113">
            <v>9339.39</v>
          </cell>
          <cell r="G113">
            <v>9818.84</v>
          </cell>
          <cell r="H113">
            <v>10707.4</v>
          </cell>
          <cell r="I113">
            <v>12151.8</v>
          </cell>
          <cell r="J113">
            <v>14449.2</v>
          </cell>
          <cell r="K113">
            <v>17912.599999999999</v>
          </cell>
          <cell r="L113">
            <v>20600.5</v>
          </cell>
          <cell r="M113">
            <v>22432.2</v>
          </cell>
          <cell r="N113">
            <v>24043.599999999999</v>
          </cell>
          <cell r="O113">
            <v>26473.4</v>
          </cell>
          <cell r="P113">
            <v>34268.699999999997</v>
          </cell>
          <cell r="Q113">
            <v>37938</v>
          </cell>
          <cell r="R113">
            <v>42773.4</v>
          </cell>
          <cell r="S113">
            <v>56970.5</v>
          </cell>
          <cell r="T113">
            <v>66033.600000000006</v>
          </cell>
          <cell r="U113">
            <v>70106.5</v>
          </cell>
          <cell r="V113">
            <v>75801.600000000006</v>
          </cell>
          <cell r="W113">
            <v>83762.899999999994</v>
          </cell>
          <cell r="X113">
            <v>90260.9</v>
          </cell>
          <cell r="Y113">
            <v>94051.4</v>
          </cell>
          <cell r="Z113">
            <v>97435.3</v>
          </cell>
          <cell r="AA113">
            <v>100212.5</v>
          </cell>
          <cell r="AB113">
            <v>104120.8</v>
          </cell>
          <cell r="AC113">
            <v>118481.5</v>
          </cell>
          <cell r="AD113">
            <v>154998.75</v>
          </cell>
          <cell r="AE113">
            <v>177293.39</v>
          </cell>
          <cell r="AF113">
            <v>196231.95</v>
          </cell>
          <cell r="AG113">
            <v>223938.44</v>
          </cell>
          <cell r="AH113">
            <v>249557.78</v>
          </cell>
          <cell r="AI113">
            <v>277335.34000000003</v>
          </cell>
          <cell r="AJ113">
            <v>301196.28000000003</v>
          </cell>
          <cell r="AK113">
            <v>328324.15999999997</v>
          </cell>
          <cell r="AL113">
            <v>354676.31</v>
          </cell>
          <cell r="AM113">
            <v>379071.66</v>
          </cell>
          <cell r="AN113">
            <v>402290.63</v>
          </cell>
          <cell r="AO113">
            <v>413099.13</v>
          </cell>
          <cell r="AP113">
            <v>426272.91</v>
          </cell>
          <cell r="AQ113">
            <v>440579.84000000003</v>
          </cell>
          <cell r="AR113">
            <v>454835.75</v>
          </cell>
          <cell r="AS113">
            <v>471349.59</v>
          </cell>
          <cell r="AT113">
            <v>505176.88</v>
          </cell>
          <cell r="AU113">
            <v>544710.13</v>
          </cell>
          <cell r="AV113">
            <v>581682.13</v>
          </cell>
          <cell r="AW113">
            <v>622765.06000000006</v>
          </cell>
          <cell r="AX113">
            <v>664887.75</v>
          </cell>
          <cell r="AY113">
            <v>702074.38</v>
          </cell>
          <cell r="AZ113">
            <v>743000.13</v>
          </cell>
          <cell r="BA113">
            <v>784144.38</v>
          </cell>
          <cell r="BB113">
            <v>826384.94</v>
          </cell>
          <cell r="BC113">
            <v>866775.44</v>
          </cell>
        </row>
        <row r="114">
          <cell r="A114" t="str">
            <v>ACIPNUT[ALLC]</v>
          </cell>
          <cell r="B114" t="str">
            <v>MW</v>
          </cell>
          <cell r="C114" t="str">
            <v>EnerBase</v>
          </cell>
          <cell r="D114" t="str">
            <v>ACIPNUT[ALLC]_MWS3</v>
          </cell>
          <cell r="E114">
            <v>2103.2800000000002</v>
          </cell>
          <cell r="F114">
            <v>2103.4699999999998</v>
          </cell>
          <cell r="G114">
            <v>4477.2299999999996</v>
          </cell>
          <cell r="H114">
            <v>6201.21</v>
          </cell>
          <cell r="I114">
            <v>6975.41</v>
          </cell>
          <cell r="J114">
            <v>6978.95</v>
          </cell>
          <cell r="K114">
            <v>6989.09</v>
          </cell>
          <cell r="L114">
            <v>9144.59</v>
          </cell>
          <cell r="M114">
            <v>9193.64</v>
          </cell>
          <cell r="N114">
            <v>9083.14</v>
          </cell>
          <cell r="O114">
            <v>10833.7</v>
          </cell>
          <cell r="P114">
            <v>12613.7</v>
          </cell>
          <cell r="Q114">
            <v>12657.8</v>
          </cell>
          <cell r="R114">
            <v>14660.2</v>
          </cell>
          <cell r="S114">
            <v>20080.2</v>
          </cell>
          <cell r="T114">
            <v>27170.2</v>
          </cell>
          <cell r="U114">
            <v>33642.699999999997</v>
          </cell>
          <cell r="V114">
            <v>35820.800000000003</v>
          </cell>
          <cell r="W114">
            <v>44666.9</v>
          </cell>
          <cell r="X114">
            <v>48751.3</v>
          </cell>
          <cell r="Y114">
            <v>49901.9</v>
          </cell>
          <cell r="Z114">
            <v>53274.9</v>
          </cell>
          <cell r="AA114">
            <v>55544.7</v>
          </cell>
          <cell r="AB114">
            <v>56923</v>
          </cell>
          <cell r="AC114">
            <v>63938.5</v>
          </cell>
          <cell r="AD114">
            <v>68939.41</v>
          </cell>
          <cell r="AE114">
            <v>74322</v>
          </cell>
          <cell r="AF114">
            <v>78571.100000000006</v>
          </cell>
          <cell r="AG114">
            <v>81455</v>
          </cell>
          <cell r="AH114">
            <v>83178.899999999994</v>
          </cell>
          <cell r="AI114">
            <v>83836.399999999994</v>
          </cell>
          <cell r="AJ114">
            <v>83836.5</v>
          </cell>
          <cell r="AK114">
            <v>83836.600000000006</v>
          </cell>
          <cell r="AL114">
            <v>83836.7</v>
          </cell>
          <cell r="AM114">
            <v>83836.800000000003</v>
          </cell>
          <cell r="AN114">
            <v>83836.899999999994</v>
          </cell>
          <cell r="AO114">
            <v>83854.649999999994</v>
          </cell>
          <cell r="AP114">
            <v>83889.16</v>
          </cell>
          <cell r="AQ114">
            <v>83940.34</v>
          </cell>
          <cell r="AR114">
            <v>84008.38</v>
          </cell>
          <cell r="AS114">
            <v>84093.8</v>
          </cell>
          <cell r="AT114">
            <v>85515.91</v>
          </cell>
          <cell r="AU114">
            <v>86846.91</v>
          </cell>
          <cell r="AV114">
            <v>88109.9</v>
          </cell>
          <cell r="AW114">
            <v>89157.15</v>
          </cell>
          <cell r="AX114">
            <v>90047.38</v>
          </cell>
          <cell r="AY114">
            <v>90218.59</v>
          </cell>
          <cell r="AZ114">
            <v>90329.08</v>
          </cell>
          <cell r="BA114">
            <v>90405.84</v>
          </cell>
          <cell r="BB114">
            <v>90476.64</v>
          </cell>
          <cell r="BC114">
            <v>90568.09</v>
          </cell>
        </row>
        <row r="115">
          <cell r="A115" t="str">
            <v>ACIPNUT[ALLC]</v>
          </cell>
          <cell r="B115" t="str">
            <v>MW</v>
          </cell>
          <cell r="C115" t="str">
            <v>EnerBlue</v>
          </cell>
          <cell r="D115" t="str">
            <v>ACIPNUT[ALLC]_MWS1</v>
          </cell>
          <cell r="E115">
            <v>2103.2800000000002</v>
          </cell>
          <cell r="F115">
            <v>2103.4699999999998</v>
          </cell>
          <cell r="G115">
            <v>4477.2299999999996</v>
          </cell>
          <cell r="H115">
            <v>6201.21</v>
          </cell>
          <cell r="I115">
            <v>6975.41</v>
          </cell>
          <cell r="J115">
            <v>6978.95</v>
          </cell>
          <cell r="K115">
            <v>6989.09</v>
          </cell>
          <cell r="L115">
            <v>9144.59</v>
          </cell>
          <cell r="M115">
            <v>9193.64</v>
          </cell>
          <cell r="N115">
            <v>9083.14</v>
          </cell>
          <cell r="O115">
            <v>10833.7</v>
          </cell>
          <cell r="P115">
            <v>12613.7</v>
          </cell>
          <cell r="Q115">
            <v>12657.8</v>
          </cell>
          <cell r="R115">
            <v>14660.2</v>
          </cell>
          <cell r="S115">
            <v>20080.2</v>
          </cell>
          <cell r="T115">
            <v>27170.2</v>
          </cell>
          <cell r="U115">
            <v>33642.699999999997</v>
          </cell>
          <cell r="V115">
            <v>35820.800000000003</v>
          </cell>
          <cell r="W115">
            <v>44666.9</v>
          </cell>
          <cell r="X115">
            <v>48751.3</v>
          </cell>
          <cell r="Y115">
            <v>49901.9</v>
          </cell>
          <cell r="Z115">
            <v>53274.9</v>
          </cell>
          <cell r="AA115">
            <v>55544.7</v>
          </cell>
          <cell r="AB115">
            <v>56923</v>
          </cell>
          <cell r="AC115">
            <v>63938.5</v>
          </cell>
          <cell r="AD115">
            <v>68939.41</v>
          </cell>
          <cell r="AE115">
            <v>74322</v>
          </cell>
          <cell r="AF115">
            <v>78571.100000000006</v>
          </cell>
          <cell r="AG115">
            <v>81455</v>
          </cell>
          <cell r="AH115">
            <v>83178.899999999994</v>
          </cell>
          <cell r="AI115">
            <v>83836.399999999994</v>
          </cell>
          <cell r="AJ115">
            <v>83836.5</v>
          </cell>
          <cell r="AK115">
            <v>83836.600000000006</v>
          </cell>
          <cell r="AL115">
            <v>83836.7</v>
          </cell>
          <cell r="AM115">
            <v>83836.800000000003</v>
          </cell>
          <cell r="AN115">
            <v>83836.899999999994</v>
          </cell>
          <cell r="AO115">
            <v>83913.17</v>
          </cell>
          <cell r="AP115">
            <v>84179.68</v>
          </cell>
          <cell r="AQ115">
            <v>84589.19</v>
          </cell>
          <cell r="AR115">
            <v>85075.48</v>
          </cell>
          <cell r="AS115">
            <v>85774.27</v>
          </cell>
          <cell r="AT115">
            <v>89695.94</v>
          </cell>
          <cell r="AU115">
            <v>93514.58</v>
          </cell>
          <cell r="AV115">
            <v>97107.47</v>
          </cell>
          <cell r="AW115">
            <v>100305.63</v>
          </cell>
          <cell r="AX115">
            <v>103156.06</v>
          </cell>
          <cell r="AY115">
            <v>105590.33</v>
          </cell>
          <cell r="AZ115">
            <v>107712.65</v>
          </cell>
          <cell r="BA115">
            <v>109629.21</v>
          </cell>
          <cell r="BB115">
            <v>111553.43</v>
          </cell>
          <cell r="BC115">
            <v>113541.94</v>
          </cell>
        </row>
        <row r="116">
          <cell r="A116" t="str">
            <v>ACIPNUT[ALLC]</v>
          </cell>
          <cell r="B116" t="str">
            <v>MW</v>
          </cell>
          <cell r="C116" t="str">
            <v>EnerGreen</v>
          </cell>
          <cell r="D116" t="str">
            <v>ACIPNUT[ALLC]_MWS2</v>
          </cell>
          <cell r="E116">
            <v>2103.2800000000002</v>
          </cell>
          <cell r="F116">
            <v>2103.4699999999998</v>
          </cell>
          <cell r="G116">
            <v>4477.2299999999996</v>
          </cell>
          <cell r="H116">
            <v>6201.21</v>
          </cell>
          <cell r="I116">
            <v>6975.41</v>
          </cell>
          <cell r="J116">
            <v>6978.95</v>
          </cell>
          <cell r="K116">
            <v>6989.09</v>
          </cell>
          <cell r="L116">
            <v>9144.59</v>
          </cell>
          <cell r="M116">
            <v>9193.64</v>
          </cell>
          <cell r="N116">
            <v>9083.14</v>
          </cell>
          <cell r="O116">
            <v>10833.7</v>
          </cell>
          <cell r="P116">
            <v>12613.7</v>
          </cell>
          <cell r="Q116">
            <v>12657.8</v>
          </cell>
          <cell r="R116">
            <v>14660.2</v>
          </cell>
          <cell r="S116">
            <v>20080.2</v>
          </cell>
          <cell r="T116">
            <v>27170.2</v>
          </cell>
          <cell r="U116">
            <v>33642.699999999997</v>
          </cell>
          <cell r="V116">
            <v>35820.800000000003</v>
          </cell>
          <cell r="W116">
            <v>44666.9</v>
          </cell>
          <cell r="X116">
            <v>48751.3</v>
          </cell>
          <cell r="Y116">
            <v>49901.9</v>
          </cell>
          <cell r="Z116">
            <v>53274.9</v>
          </cell>
          <cell r="AA116">
            <v>55544.7</v>
          </cell>
          <cell r="AB116">
            <v>56923</v>
          </cell>
          <cell r="AC116">
            <v>63938.5</v>
          </cell>
          <cell r="AD116">
            <v>68939.41</v>
          </cell>
          <cell r="AE116">
            <v>74322</v>
          </cell>
          <cell r="AF116">
            <v>78571.100000000006</v>
          </cell>
          <cell r="AG116">
            <v>81455</v>
          </cell>
          <cell r="AH116">
            <v>83178.899999999994</v>
          </cell>
          <cell r="AI116">
            <v>83836.399999999994</v>
          </cell>
          <cell r="AJ116">
            <v>83836.5</v>
          </cell>
          <cell r="AK116">
            <v>83836.600000000006</v>
          </cell>
          <cell r="AL116">
            <v>83836.7</v>
          </cell>
          <cell r="AM116">
            <v>83836.800000000003</v>
          </cell>
          <cell r="AN116">
            <v>83836.899999999994</v>
          </cell>
          <cell r="AO116">
            <v>83953.09</v>
          </cell>
          <cell r="AP116">
            <v>84196.88</v>
          </cell>
          <cell r="AQ116">
            <v>84502.22</v>
          </cell>
          <cell r="AR116">
            <v>84909.07</v>
          </cell>
          <cell r="AS116">
            <v>85464.07</v>
          </cell>
          <cell r="AT116">
            <v>86373.03</v>
          </cell>
          <cell r="AU116">
            <v>87652.98</v>
          </cell>
          <cell r="AV116">
            <v>88971.54</v>
          </cell>
          <cell r="AW116">
            <v>90543.34</v>
          </cell>
          <cell r="AX116">
            <v>92360.92</v>
          </cell>
          <cell r="AY116">
            <v>93962.95</v>
          </cell>
          <cell r="AZ116">
            <v>95819.07</v>
          </cell>
          <cell r="BA116">
            <v>97959.45</v>
          </cell>
          <cell r="BB116">
            <v>100389.81</v>
          </cell>
          <cell r="BC116">
            <v>102950.8</v>
          </cell>
        </row>
        <row r="117">
          <cell r="A117" t="str">
            <v>ACIPOTH[ALLC]</v>
          </cell>
          <cell r="B117" t="str">
            <v>MW</v>
          </cell>
          <cell r="C117" t="str">
            <v>EnerBase</v>
          </cell>
          <cell r="D117" t="str">
            <v>ACIPOTH[ALLC]_MWS3</v>
          </cell>
          <cell r="E117">
            <v>3.35</v>
          </cell>
          <cell r="F117">
            <v>3.35</v>
          </cell>
          <cell r="G117">
            <v>3.35</v>
          </cell>
          <cell r="H117">
            <v>3.35</v>
          </cell>
          <cell r="I117">
            <v>3.35</v>
          </cell>
          <cell r="J117">
            <v>3.35</v>
          </cell>
          <cell r="K117">
            <v>3.35</v>
          </cell>
          <cell r="L117">
            <v>3.35</v>
          </cell>
          <cell r="M117">
            <v>3.35</v>
          </cell>
          <cell r="N117">
            <v>3.35</v>
          </cell>
          <cell r="O117">
            <v>4.05</v>
          </cell>
          <cell r="P117">
            <v>4.05</v>
          </cell>
          <cell r="Q117">
            <v>4.05</v>
          </cell>
          <cell r="R117">
            <v>4.05</v>
          </cell>
          <cell r="S117">
            <v>4.05</v>
          </cell>
          <cell r="T117">
            <v>4.25</v>
          </cell>
          <cell r="U117">
            <v>4.25</v>
          </cell>
          <cell r="V117">
            <v>4.25</v>
          </cell>
          <cell r="W117">
            <v>4.25</v>
          </cell>
          <cell r="X117">
            <v>4.25</v>
          </cell>
          <cell r="Y117">
            <v>4.75</v>
          </cell>
          <cell r="Z117">
            <v>4.75</v>
          </cell>
          <cell r="AA117">
            <v>4.75</v>
          </cell>
          <cell r="AB117">
            <v>4.75</v>
          </cell>
          <cell r="AC117">
            <v>1980.33</v>
          </cell>
          <cell r="AD117">
            <v>2313.5</v>
          </cell>
          <cell r="AE117">
            <v>2648.53</v>
          </cell>
          <cell r="AF117">
            <v>2988.41</v>
          </cell>
          <cell r="AG117">
            <v>3336.9</v>
          </cell>
          <cell r="AH117">
            <v>3689.96</v>
          </cell>
          <cell r="AI117">
            <v>4050.04</v>
          </cell>
          <cell r="AJ117">
            <v>4419.5600000000004</v>
          </cell>
          <cell r="AK117">
            <v>4799.66</v>
          </cell>
          <cell r="AL117">
            <v>5188.7299999999996</v>
          </cell>
          <cell r="AM117">
            <v>5587.53</v>
          </cell>
          <cell r="AN117">
            <v>6002.32</v>
          </cell>
          <cell r="AO117">
            <v>6432.65</v>
          </cell>
          <cell r="AP117">
            <v>6879.17</v>
          </cell>
          <cell r="AQ117">
            <v>7348.74</v>
          </cell>
          <cell r="AR117">
            <v>7842.27</v>
          </cell>
          <cell r="AS117">
            <v>8363.39</v>
          </cell>
          <cell r="AT117">
            <v>8915.39</v>
          </cell>
          <cell r="AU117">
            <v>9502.26</v>
          </cell>
          <cell r="AV117">
            <v>10127.32</v>
          </cell>
          <cell r="AW117">
            <v>10795.99</v>
          </cell>
          <cell r="AX117">
            <v>11513.93</v>
          </cell>
          <cell r="AY117">
            <v>12290.07</v>
          </cell>
          <cell r="AZ117">
            <v>13130.55</v>
          </cell>
          <cell r="BA117">
            <v>14043.77</v>
          </cell>
          <cell r="BB117">
            <v>15040.18</v>
          </cell>
          <cell r="BC117">
            <v>16135.33</v>
          </cell>
        </row>
        <row r="118">
          <cell r="A118" t="str">
            <v>ACIPOTH[ALLC]</v>
          </cell>
          <cell r="B118" t="str">
            <v>MW</v>
          </cell>
          <cell r="C118" t="str">
            <v>EnerBlue</v>
          </cell>
          <cell r="D118" t="str">
            <v>ACIPOTH[ALLC]_MWS1</v>
          </cell>
          <cell r="E118">
            <v>3.35</v>
          </cell>
          <cell r="F118">
            <v>3.35</v>
          </cell>
          <cell r="G118">
            <v>3.35</v>
          </cell>
          <cell r="H118">
            <v>3.35</v>
          </cell>
          <cell r="I118">
            <v>3.35</v>
          </cell>
          <cell r="J118">
            <v>3.35</v>
          </cell>
          <cell r="K118">
            <v>3.35</v>
          </cell>
          <cell r="L118">
            <v>3.35</v>
          </cell>
          <cell r="M118">
            <v>3.35</v>
          </cell>
          <cell r="N118">
            <v>3.35</v>
          </cell>
          <cell r="O118">
            <v>4.05</v>
          </cell>
          <cell r="P118">
            <v>4.05</v>
          </cell>
          <cell r="Q118">
            <v>4.05</v>
          </cell>
          <cell r="R118">
            <v>4.05</v>
          </cell>
          <cell r="S118">
            <v>4.05</v>
          </cell>
          <cell r="T118">
            <v>4.25</v>
          </cell>
          <cell r="U118">
            <v>4.25</v>
          </cell>
          <cell r="V118">
            <v>4.25</v>
          </cell>
          <cell r="W118">
            <v>4.25</v>
          </cell>
          <cell r="X118">
            <v>4.25</v>
          </cell>
          <cell r="Y118">
            <v>4.75</v>
          </cell>
          <cell r="Z118">
            <v>4.75</v>
          </cell>
          <cell r="AA118">
            <v>4.75</v>
          </cell>
          <cell r="AB118">
            <v>4.75</v>
          </cell>
          <cell r="AC118">
            <v>1980.69</v>
          </cell>
          <cell r="AD118">
            <v>2313.37</v>
          </cell>
          <cell r="AE118">
            <v>2650.11</v>
          </cell>
          <cell r="AF118">
            <v>2996.28</v>
          </cell>
          <cell r="AG118">
            <v>3354.84</v>
          </cell>
          <cell r="AH118">
            <v>3723.88</v>
          </cell>
          <cell r="AI118">
            <v>4104.97</v>
          </cell>
          <cell r="AJ118">
            <v>4495.8100000000004</v>
          </cell>
          <cell r="AK118">
            <v>4904.6099999999997</v>
          </cell>
          <cell r="AL118">
            <v>5328.7</v>
          </cell>
          <cell r="AM118">
            <v>5766.92</v>
          </cell>
          <cell r="AN118">
            <v>6224.71</v>
          </cell>
          <cell r="AO118">
            <v>6693.81</v>
          </cell>
          <cell r="AP118">
            <v>7176.93</v>
          </cell>
          <cell r="AQ118">
            <v>7680.32</v>
          </cell>
          <cell r="AR118">
            <v>8202.08</v>
          </cell>
          <cell r="AS118">
            <v>8746.0499999999993</v>
          </cell>
          <cell r="AT118">
            <v>9313</v>
          </cell>
          <cell r="AU118">
            <v>9904.77</v>
          </cell>
          <cell r="AV118">
            <v>10525.93</v>
          </cell>
          <cell r="AW118">
            <v>11183.96</v>
          </cell>
          <cell r="AX118">
            <v>11885.54</v>
          </cell>
          <cell r="AY118">
            <v>12639.13</v>
          </cell>
          <cell r="AZ118">
            <v>13453</v>
          </cell>
          <cell r="BA118">
            <v>14339.46</v>
          </cell>
          <cell r="BB118">
            <v>15311.97</v>
          </cell>
          <cell r="BC118">
            <v>16386.71</v>
          </cell>
        </row>
        <row r="119">
          <cell r="A119" t="str">
            <v>ACIPOTH[ALLC]</v>
          </cell>
          <cell r="B119" t="str">
            <v>MW</v>
          </cell>
          <cell r="C119" t="str">
            <v>EnerGreen</v>
          </cell>
          <cell r="D119" t="str">
            <v>ACIPOTH[ALLC]_MWS2</v>
          </cell>
          <cell r="E119">
            <v>3.35</v>
          </cell>
          <cell r="F119">
            <v>3.35</v>
          </cell>
          <cell r="G119">
            <v>3.35</v>
          </cell>
          <cell r="H119">
            <v>3.35</v>
          </cell>
          <cell r="I119">
            <v>3.35</v>
          </cell>
          <cell r="J119">
            <v>3.35</v>
          </cell>
          <cell r="K119">
            <v>3.35</v>
          </cell>
          <cell r="L119">
            <v>3.35</v>
          </cell>
          <cell r="M119">
            <v>3.35</v>
          </cell>
          <cell r="N119">
            <v>3.35</v>
          </cell>
          <cell r="O119">
            <v>4.05</v>
          </cell>
          <cell r="P119">
            <v>4.05</v>
          </cell>
          <cell r="Q119">
            <v>4.05</v>
          </cell>
          <cell r="R119">
            <v>4.05</v>
          </cell>
          <cell r="S119">
            <v>4.05</v>
          </cell>
          <cell r="T119">
            <v>4.25</v>
          </cell>
          <cell r="U119">
            <v>4.25</v>
          </cell>
          <cell r="V119">
            <v>4.25</v>
          </cell>
          <cell r="W119">
            <v>4.25</v>
          </cell>
          <cell r="X119">
            <v>4.25</v>
          </cell>
          <cell r="Y119">
            <v>4.75</v>
          </cell>
          <cell r="Z119">
            <v>4.75</v>
          </cell>
          <cell r="AA119">
            <v>4.75</v>
          </cell>
          <cell r="AB119">
            <v>4.75</v>
          </cell>
          <cell r="AC119">
            <v>1981.17</v>
          </cell>
          <cell r="AD119">
            <v>2314.5700000000002</v>
          </cell>
          <cell r="AE119">
            <v>2652.59</v>
          </cell>
          <cell r="AF119">
            <v>3003.29</v>
          </cell>
          <cell r="AG119">
            <v>3364.62</v>
          </cell>
          <cell r="AH119">
            <v>3736.47</v>
          </cell>
          <cell r="AI119">
            <v>4120.42</v>
          </cell>
          <cell r="AJ119">
            <v>4515.41</v>
          </cell>
          <cell r="AK119">
            <v>4925.7</v>
          </cell>
          <cell r="AL119">
            <v>5345.37</v>
          </cell>
          <cell r="AM119">
            <v>5768.81</v>
          </cell>
          <cell r="AN119">
            <v>6199.69</v>
          </cell>
          <cell r="AO119">
            <v>6612.86</v>
          </cell>
          <cell r="AP119">
            <v>7025.89</v>
          </cell>
          <cell r="AQ119">
            <v>7439.45</v>
          </cell>
          <cell r="AR119">
            <v>7851.81</v>
          </cell>
          <cell r="AS119">
            <v>8264.65</v>
          </cell>
          <cell r="AT119">
            <v>8686.7999999999993</v>
          </cell>
          <cell r="AU119">
            <v>9126.8700000000008</v>
          </cell>
          <cell r="AV119">
            <v>9589.93</v>
          </cell>
          <cell r="AW119">
            <v>10079.99</v>
          </cell>
          <cell r="AX119">
            <v>10605.27</v>
          </cell>
          <cell r="AY119">
            <v>11172.5</v>
          </cell>
          <cell r="AZ119">
            <v>11787.07</v>
          </cell>
          <cell r="BA119">
            <v>12452.52</v>
          </cell>
          <cell r="BB119">
            <v>13174.95</v>
          </cell>
          <cell r="BC119">
            <v>13959.99</v>
          </cell>
        </row>
        <row r="120">
          <cell r="A120" t="str">
            <v>EM GHG GAS[ALLC,CO2]</v>
          </cell>
          <cell r="B120" t="str">
            <v>ktCO2</v>
          </cell>
          <cell r="C120" t="str">
            <v>EnerBase</v>
          </cell>
          <cell r="D120" t="str">
            <v>EM GHG GAS[ALLC,CO2]_ktCO2S3</v>
          </cell>
          <cell r="E120">
            <v>3843073.25</v>
          </cell>
          <cell r="F120">
            <v>3885145</v>
          </cell>
          <cell r="G120">
            <v>4317315.5</v>
          </cell>
          <cell r="H120">
            <v>5015769</v>
          </cell>
          <cell r="I120">
            <v>5763995.5</v>
          </cell>
          <cell r="J120">
            <v>6602291</v>
          </cell>
          <cell r="K120">
            <v>7419394</v>
          </cell>
          <cell r="L120">
            <v>7908826</v>
          </cell>
          <cell r="M120">
            <v>8235636</v>
          </cell>
          <cell r="N120">
            <v>8872807</v>
          </cell>
          <cell r="O120">
            <v>9535498</v>
          </cell>
          <cell r="P120">
            <v>10568726</v>
          </cell>
          <cell r="Q120">
            <v>11246648</v>
          </cell>
          <cell r="R120">
            <v>11683217</v>
          </cell>
          <cell r="S120">
            <v>11692963</v>
          </cell>
          <cell r="T120">
            <v>11465776</v>
          </cell>
          <cell r="U120">
            <v>11436468</v>
          </cell>
          <cell r="V120">
            <v>11634075</v>
          </cell>
          <cell r="W120">
            <v>11885521</v>
          </cell>
          <cell r="X120">
            <v>12175513</v>
          </cell>
          <cell r="Y120">
            <v>12393158</v>
          </cell>
          <cell r="Z120">
            <v>12889492</v>
          </cell>
          <cell r="AA120">
            <v>13094955</v>
          </cell>
          <cell r="AB120">
            <v>13713226</v>
          </cell>
          <cell r="AC120">
            <v>13984071</v>
          </cell>
          <cell r="AD120">
            <v>13819756</v>
          </cell>
          <cell r="AE120">
            <v>13859671</v>
          </cell>
          <cell r="AF120">
            <v>13802896</v>
          </cell>
          <cell r="AG120">
            <v>13752820</v>
          </cell>
          <cell r="AH120">
            <v>13626105</v>
          </cell>
          <cell r="AI120">
            <v>13460890</v>
          </cell>
          <cell r="AJ120">
            <v>13315590</v>
          </cell>
          <cell r="AK120">
            <v>13166345</v>
          </cell>
          <cell r="AL120">
            <v>12974937</v>
          </cell>
          <cell r="AM120">
            <v>12807147</v>
          </cell>
          <cell r="AN120">
            <v>12645039</v>
          </cell>
          <cell r="AO120">
            <v>12504041</v>
          </cell>
          <cell r="AP120">
            <v>12350339</v>
          </cell>
          <cell r="AQ120">
            <v>12197949</v>
          </cell>
          <cell r="AR120">
            <v>12041269</v>
          </cell>
          <cell r="AS120">
            <v>11881671</v>
          </cell>
          <cell r="AT120">
            <v>11711267</v>
          </cell>
          <cell r="AU120">
            <v>11539033</v>
          </cell>
          <cell r="AV120">
            <v>11369044</v>
          </cell>
          <cell r="AW120">
            <v>11203991</v>
          </cell>
          <cell r="AX120">
            <v>11048603</v>
          </cell>
          <cell r="AY120">
            <v>10918796</v>
          </cell>
          <cell r="AZ120">
            <v>10793602</v>
          </cell>
          <cell r="BA120">
            <v>10668382</v>
          </cell>
          <cell r="BB120">
            <v>10549510</v>
          </cell>
          <cell r="BC120">
            <v>10436755</v>
          </cell>
        </row>
        <row r="121">
          <cell r="A121" t="str">
            <v>EM GHG GAS[ALLC,CO2]</v>
          </cell>
          <cell r="B121" t="str">
            <v>ktCO2</v>
          </cell>
          <cell r="C121" t="str">
            <v>EnerBlue</v>
          </cell>
          <cell r="D121" t="str">
            <v>EM GHG GAS[ALLC,CO2]_ktCO2S1</v>
          </cell>
          <cell r="E121">
            <v>3843073.25</v>
          </cell>
          <cell r="F121">
            <v>3885145</v>
          </cell>
          <cell r="G121">
            <v>4317315.5</v>
          </cell>
          <cell r="H121">
            <v>5015769</v>
          </cell>
          <cell r="I121">
            <v>5763995.5</v>
          </cell>
          <cell r="J121">
            <v>6602291</v>
          </cell>
          <cell r="K121">
            <v>7419394</v>
          </cell>
          <cell r="L121">
            <v>7908826</v>
          </cell>
          <cell r="M121">
            <v>8235636</v>
          </cell>
          <cell r="N121">
            <v>8872807</v>
          </cell>
          <cell r="O121">
            <v>9535498</v>
          </cell>
          <cell r="P121">
            <v>10568726</v>
          </cell>
          <cell r="Q121">
            <v>11246648</v>
          </cell>
          <cell r="R121">
            <v>11683217</v>
          </cell>
          <cell r="S121">
            <v>11692963</v>
          </cell>
          <cell r="T121">
            <v>11465776</v>
          </cell>
          <cell r="U121">
            <v>11436468</v>
          </cell>
          <cell r="V121">
            <v>11634075</v>
          </cell>
          <cell r="W121">
            <v>11885521</v>
          </cell>
          <cell r="X121">
            <v>12175513</v>
          </cell>
          <cell r="Y121">
            <v>12393158</v>
          </cell>
          <cell r="Z121">
            <v>12889492</v>
          </cell>
          <cell r="AA121">
            <v>13094955</v>
          </cell>
          <cell r="AB121">
            <v>13713226</v>
          </cell>
          <cell r="AC121">
            <v>13954029</v>
          </cell>
          <cell r="AD121">
            <v>13625370</v>
          </cell>
          <cell r="AE121">
            <v>13385691</v>
          </cell>
          <cell r="AF121">
            <v>13064662</v>
          </cell>
          <cell r="AG121">
            <v>12648450</v>
          </cell>
          <cell r="AH121">
            <v>12098217</v>
          </cell>
          <cell r="AI121">
            <v>11520582</v>
          </cell>
          <cell r="AJ121">
            <v>10930390</v>
          </cell>
          <cell r="AK121">
            <v>9988719</v>
          </cell>
          <cell r="AL121">
            <v>9137594</v>
          </cell>
          <cell r="AM121">
            <v>8423535</v>
          </cell>
          <cell r="AN121">
            <v>7790966</v>
          </cell>
          <cell r="AO121">
            <v>7269424</v>
          </cell>
          <cell r="AP121">
            <v>6574163.5</v>
          </cell>
          <cell r="AQ121">
            <v>5916174.5</v>
          </cell>
          <cell r="AR121">
            <v>5354342</v>
          </cell>
          <cell r="AS121">
            <v>4855792.5</v>
          </cell>
          <cell r="AT121">
            <v>4355208.5</v>
          </cell>
          <cell r="AU121">
            <v>3895591</v>
          </cell>
          <cell r="AV121">
            <v>3496715.25</v>
          </cell>
          <cell r="AW121">
            <v>3159463.75</v>
          </cell>
          <cell r="AX121">
            <v>2870953.25</v>
          </cell>
          <cell r="AY121">
            <v>2619164</v>
          </cell>
          <cell r="AZ121">
            <v>2396611.5</v>
          </cell>
          <cell r="BA121">
            <v>2197191.75</v>
          </cell>
          <cell r="BB121">
            <v>2022538.13</v>
          </cell>
          <cell r="BC121">
            <v>1861008.25</v>
          </cell>
        </row>
        <row r="122">
          <cell r="A122" t="str">
            <v>EM GHG GAS[ALLC,CO2]</v>
          </cell>
          <cell r="B122" t="str">
            <v>ktCO2</v>
          </cell>
          <cell r="C122" t="str">
            <v>EnerGreen</v>
          </cell>
          <cell r="D122" t="str">
            <v>EM GHG GAS[ALLC,CO2]_ktCO2S2</v>
          </cell>
          <cell r="E122">
            <v>3843073.25</v>
          </cell>
          <cell r="F122">
            <v>3885145</v>
          </cell>
          <cell r="G122">
            <v>4317315.5</v>
          </cell>
          <cell r="H122">
            <v>5015769</v>
          </cell>
          <cell r="I122">
            <v>5763995.5</v>
          </cell>
          <cell r="J122">
            <v>6602291</v>
          </cell>
          <cell r="K122">
            <v>7419394</v>
          </cell>
          <cell r="L122">
            <v>7908826</v>
          </cell>
          <cell r="M122">
            <v>8235636</v>
          </cell>
          <cell r="N122">
            <v>8872807</v>
          </cell>
          <cell r="O122">
            <v>9535498</v>
          </cell>
          <cell r="P122">
            <v>10568726</v>
          </cell>
          <cell r="Q122">
            <v>11246648</v>
          </cell>
          <cell r="R122">
            <v>11683217</v>
          </cell>
          <cell r="S122">
            <v>11692963</v>
          </cell>
          <cell r="T122">
            <v>11465776</v>
          </cell>
          <cell r="U122">
            <v>11436468</v>
          </cell>
          <cell r="V122">
            <v>11634075</v>
          </cell>
          <cell r="W122">
            <v>11885521</v>
          </cell>
          <cell r="X122">
            <v>12175513</v>
          </cell>
          <cell r="Y122">
            <v>12393158</v>
          </cell>
          <cell r="Z122">
            <v>12889492</v>
          </cell>
          <cell r="AA122">
            <v>13094955</v>
          </cell>
          <cell r="AB122">
            <v>13713226</v>
          </cell>
          <cell r="AC122">
            <v>13842208</v>
          </cell>
          <cell r="AD122">
            <v>13469510</v>
          </cell>
          <cell r="AE122">
            <v>13217548</v>
          </cell>
          <cell r="AF122">
            <v>12856323</v>
          </cell>
          <cell r="AG122">
            <v>12067536</v>
          </cell>
          <cell r="AH122">
            <v>11152151</v>
          </cell>
          <cell r="AI122">
            <v>10128238</v>
          </cell>
          <cell r="AJ122">
            <v>9151441</v>
          </cell>
          <cell r="AK122">
            <v>7892790.5</v>
          </cell>
          <cell r="AL122">
            <v>6800061.5</v>
          </cell>
          <cell r="AM122">
            <v>5879220.5</v>
          </cell>
          <cell r="AN122">
            <v>5125957</v>
          </cell>
          <cell r="AO122">
            <v>4518020.5</v>
          </cell>
          <cell r="AP122">
            <v>3917648.5</v>
          </cell>
          <cell r="AQ122">
            <v>3392769.75</v>
          </cell>
          <cell r="AR122">
            <v>2997488.5</v>
          </cell>
          <cell r="AS122">
            <v>2725899.75</v>
          </cell>
          <cell r="AT122">
            <v>2513599.5</v>
          </cell>
          <cell r="AU122">
            <v>2330125.5</v>
          </cell>
          <cell r="AV122">
            <v>2156606</v>
          </cell>
          <cell r="AW122">
            <v>1978598.63</v>
          </cell>
          <cell r="AX122">
            <v>1816878.88</v>
          </cell>
          <cell r="AY122">
            <v>1664764.75</v>
          </cell>
          <cell r="AZ122">
            <v>1524312.13</v>
          </cell>
          <cell r="BA122">
            <v>1393835.5</v>
          </cell>
          <cell r="BB122">
            <v>1259459.5</v>
          </cell>
          <cell r="BC122">
            <v>1125456.8799999999</v>
          </cell>
        </row>
        <row r="123">
          <cell r="A123" t="str">
            <v>EM CO2pPOP[ALLC]</v>
          </cell>
          <cell r="B123" t="str">
            <v>tCO2/cap</v>
          </cell>
          <cell r="C123" t="str">
            <v>EnerBase</v>
          </cell>
          <cell r="D123" t="str">
            <v>EM CO2pPOP[ALLC]_tCO2/habS3</v>
          </cell>
          <cell r="E123">
            <v>2.68</v>
          </cell>
          <cell r="F123">
            <v>2.67</v>
          </cell>
          <cell r="G123">
            <v>2.95</v>
          </cell>
          <cell r="H123">
            <v>3.43</v>
          </cell>
          <cell r="I123">
            <v>3.94</v>
          </cell>
          <cell r="J123">
            <v>4.49</v>
          </cell>
          <cell r="K123">
            <v>5.01</v>
          </cell>
          <cell r="L123">
            <v>5.28</v>
          </cell>
          <cell r="M123">
            <v>5.48</v>
          </cell>
          <cell r="N123">
            <v>5.87</v>
          </cell>
          <cell r="O123">
            <v>6.28</v>
          </cell>
          <cell r="P123">
            <v>6.93</v>
          </cell>
          <cell r="Q123">
            <v>7.35</v>
          </cell>
          <cell r="R123">
            <v>7.56</v>
          </cell>
          <cell r="S123">
            <v>7.47</v>
          </cell>
          <cell r="T123">
            <v>7.31</v>
          </cell>
          <cell r="U123">
            <v>7.21</v>
          </cell>
          <cell r="V123">
            <v>7.3</v>
          </cell>
          <cell r="W123">
            <v>7.42</v>
          </cell>
          <cell r="X123">
            <v>7.55</v>
          </cell>
          <cell r="Y123">
            <v>7.65</v>
          </cell>
          <cell r="Z123">
            <v>7.99</v>
          </cell>
          <cell r="AA123">
            <v>8.1999999999999993</v>
          </cell>
          <cell r="AB123">
            <v>8.65</v>
          </cell>
          <cell r="AC123">
            <v>8.84</v>
          </cell>
          <cell r="AD123">
            <v>8.73</v>
          </cell>
          <cell r="AE123">
            <v>8.76</v>
          </cell>
          <cell r="AF123">
            <v>8.73</v>
          </cell>
          <cell r="AG123">
            <v>8.7100000000000009</v>
          </cell>
          <cell r="AH123">
            <v>8.6300000000000008</v>
          </cell>
          <cell r="AI123">
            <v>8.5299999999999994</v>
          </cell>
          <cell r="AJ123">
            <v>8.44</v>
          </cell>
          <cell r="AK123">
            <v>8.36</v>
          </cell>
          <cell r="AL123">
            <v>8.24</v>
          </cell>
          <cell r="AM123">
            <v>8.15</v>
          </cell>
          <cell r="AN123">
            <v>8.06</v>
          </cell>
          <cell r="AO123">
            <v>7.99</v>
          </cell>
          <cell r="AP123">
            <v>7.91</v>
          </cell>
          <cell r="AQ123">
            <v>7.83</v>
          </cell>
          <cell r="AR123">
            <v>7.75</v>
          </cell>
          <cell r="AS123">
            <v>7.67</v>
          </cell>
          <cell r="AT123">
            <v>7.58</v>
          </cell>
          <cell r="AU123">
            <v>7.49</v>
          </cell>
          <cell r="AV123">
            <v>7.4</v>
          </cell>
          <cell r="AW123">
            <v>7.32</v>
          </cell>
          <cell r="AX123">
            <v>7.24</v>
          </cell>
          <cell r="AY123">
            <v>7.19</v>
          </cell>
          <cell r="AZ123">
            <v>7.14</v>
          </cell>
          <cell r="BA123">
            <v>7.09</v>
          </cell>
          <cell r="BB123">
            <v>7.05</v>
          </cell>
          <cell r="BC123">
            <v>7.02</v>
          </cell>
        </row>
        <row r="124">
          <cell r="A124" t="str">
            <v>EM CO2pPOP[ALLC]</v>
          </cell>
          <cell r="B124" t="str">
            <v>tCO2/cap</v>
          </cell>
          <cell r="C124" t="str">
            <v>EnerBlue</v>
          </cell>
          <cell r="D124" t="str">
            <v>EM CO2pPOP[ALLC]_tCO2/habS1</v>
          </cell>
          <cell r="E124">
            <v>2.68</v>
          </cell>
          <cell r="F124">
            <v>2.67</v>
          </cell>
          <cell r="G124">
            <v>2.95</v>
          </cell>
          <cell r="H124">
            <v>3.43</v>
          </cell>
          <cell r="I124">
            <v>3.94</v>
          </cell>
          <cell r="J124">
            <v>4.49</v>
          </cell>
          <cell r="K124">
            <v>5.01</v>
          </cell>
          <cell r="L124">
            <v>5.28</v>
          </cell>
          <cell r="M124">
            <v>5.48</v>
          </cell>
          <cell r="N124">
            <v>5.87</v>
          </cell>
          <cell r="O124">
            <v>6.28</v>
          </cell>
          <cell r="P124">
            <v>6.93</v>
          </cell>
          <cell r="Q124">
            <v>7.35</v>
          </cell>
          <cell r="R124">
            <v>7.56</v>
          </cell>
          <cell r="S124">
            <v>7.47</v>
          </cell>
          <cell r="T124">
            <v>7.31</v>
          </cell>
          <cell r="U124">
            <v>7.21</v>
          </cell>
          <cell r="V124">
            <v>7.3</v>
          </cell>
          <cell r="W124">
            <v>7.42</v>
          </cell>
          <cell r="X124">
            <v>7.55</v>
          </cell>
          <cell r="Y124">
            <v>7.65</v>
          </cell>
          <cell r="Z124">
            <v>7.99</v>
          </cell>
          <cell r="AA124">
            <v>8.1999999999999993</v>
          </cell>
          <cell r="AB124">
            <v>8.65</v>
          </cell>
          <cell r="AC124">
            <v>8.81</v>
          </cell>
          <cell r="AD124">
            <v>8.6</v>
          </cell>
          <cell r="AE124">
            <v>8.4600000000000009</v>
          </cell>
          <cell r="AF124">
            <v>8.26</v>
          </cell>
          <cell r="AG124">
            <v>8</v>
          </cell>
          <cell r="AH124">
            <v>7.64</v>
          </cell>
          <cell r="AI124">
            <v>7.26</v>
          </cell>
          <cell r="AJ124">
            <v>6.88</v>
          </cell>
          <cell r="AK124">
            <v>6.24</v>
          </cell>
          <cell r="AL124">
            <v>5.68</v>
          </cell>
          <cell r="AM124">
            <v>5.21</v>
          </cell>
          <cell r="AN124">
            <v>4.8</v>
          </cell>
          <cell r="AO124">
            <v>4.47</v>
          </cell>
          <cell r="AP124">
            <v>4.01</v>
          </cell>
          <cell r="AQ124">
            <v>3.58</v>
          </cell>
          <cell r="AR124">
            <v>3.21</v>
          </cell>
          <cell r="AS124">
            <v>2.89</v>
          </cell>
          <cell r="AT124">
            <v>2.57</v>
          </cell>
          <cell r="AU124">
            <v>2.27</v>
          </cell>
          <cell r="AV124">
            <v>2.02</v>
          </cell>
          <cell r="AW124">
            <v>1.81</v>
          </cell>
          <cell r="AX124">
            <v>1.64</v>
          </cell>
          <cell r="AY124">
            <v>1.49</v>
          </cell>
          <cell r="AZ124">
            <v>1.37</v>
          </cell>
          <cell r="BA124">
            <v>1.26</v>
          </cell>
          <cell r="BB124">
            <v>1.17</v>
          </cell>
          <cell r="BC124">
            <v>1.0900000000000001</v>
          </cell>
        </row>
        <row r="125">
          <cell r="A125" t="str">
            <v>EM CO2pPOP[ALLC]</v>
          </cell>
          <cell r="B125" t="str">
            <v>tCO2/cap</v>
          </cell>
          <cell r="C125" t="str">
            <v>EnerGreen</v>
          </cell>
          <cell r="D125" t="str">
            <v>EM CO2pPOP[ALLC]_tCO2/habS2</v>
          </cell>
          <cell r="E125">
            <v>2.68</v>
          </cell>
          <cell r="F125">
            <v>2.67</v>
          </cell>
          <cell r="G125">
            <v>2.95</v>
          </cell>
          <cell r="H125">
            <v>3.43</v>
          </cell>
          <cell r="I125">
            <v>3.94</v>
          </cell>
          <cell r="J125">
            <v>4.49</v>
          </cell>
          <cell r="K125">
            <v>5.01</v>
          </cell>
          <cell r="L125">
            <v>5.28</v>
          </cell>
          <cell r="M125">
            <v>5.48</v>
          </cell>
          <cell r="N125">
            <v>5.87</v>
          </cell>
          <cell r="O125">
            <v>6.28</v>
          </cell>
          <cell r="P125">
            <v>6.93</v>
          </cell>
          <cell r="Q125">
            <v>7.35</v>
          </cell>
          <cell r="R125">
            <v>7.56</v>
          </cell>
          <cell r="S125">
            <v>7.47</v>
          </cell>
          <cell r="T125">
            <v>7.31</v>
          </cell>
          <cell r="U125">
            <v>7.21</v>
          </cell>
          <cell r="V125">
            <v>7.3</v>
          </cell>
          <cell r="W125">
            <v>7.42</v>
          </cell>
          <cell r="X125">
            <v>7.55</v>
          </cell>
          <cell r="Y125">
            <v>7.65</v>
          </cell>
          <cell r="Z125">
            <v>7.99</v>
          </cell>
          <cell r="AA125">
            <v>8.1999999999999993</v>
          </cell>
          <cell r="AB125">
            <v>8.65</v>
          </cell>
          <cell r="AC125">
            <v>8.74</v>
          </cell>
          <cell r="AD125">
            <v>8.5</v>
          </cell>
          <cell r="AE125">
            <v>8.35</v>
          </cell>
          <cell r="AF125">
            <v>8.1300000000000008</v>
          </cell>
          <cell r="AG125">
            <v>7.61</v>
          </cell>
          <cell r="AH125">
            <v>7</v>
          </cell>
          <cell r="AI125">
            <v>6.31</v>
          </cell>
          <cell r="AJ125">
            <v>5.66</v>
          </cell>
          <cell r="AK125">
            <v>4.8</v>
          </cell>
          <cell r="AL125">
            <v>4.0599999999999996</v>
          </cell>
          <cell r="AM125">
            <v>3.44</v>
          </cell>
          <cell r="AN125">
            <v>2.94</v>
          </cell>
          <cell r="AO125">
            <v>2.54</v>
          </cell>
          <cell r="AP125">
            <v>2.15</v>
          </cell>
          <cell r="AQ125">
            <v>1.81</v>
          </cell>
          <cell r="AR125">
            <v>1.56</v>
          </cell>
          <cell r="AS125">
            <v>1.39</v>
          </cell>
          <cell r="AT125">
            <v>1.28</v>
          </cell>
          <cell r="AU125">
            <v>1.18</v>
          </cell>
          <cell r="AV125">
            <v>1.0900000000000001</v>
          </cell>
          <cell r="AW125">
            <v>0.99</v>
          </cell>
          <cell r="AX125">
            <v>0.91</v>
          </cell>
          <cell r="AY125">
            <v>0.83</v>
          </cell>
          <cell r="AZ125">
            <v>0.77</v>
          </cell>
          <cell r="BA125">
            <v>0.71</v>
          </cell>
          <cell r="BB125">
            <v>0.64</v>
          </cell>
          <cell r="BC125">
            <v>0.57999999999999996</v>
          </cell>
        </row>
        <row r="126">
          <cell r="A126" t="str">
            <v>EM CO2pGDP[ALLC]</v>
          </cell>
          <cell r="B126" t="str">
            <v>kgCO2/$15ppp</v>
          </cell>
          <cell r="C126" t="str">
            <v>EnerBase</v>
          </cell>
          <cell r="D126" t="str">
            <v>EM CO2pGDP[ALLC]_tCO2/MUS$15ppaS3</v>
          </cell>
          <cell r="E126">
            <v>762.95</v>
          </cell>
          <cell r="F126">
            <v>706.62</v>
          </cell>
          <cell r="G126">
            <v>721.3</v>
          </cell>
          <cell r="H126">
            <v>765.91</v>
          </cell>
          <cell r="I126">
            <v>804.4</v>
          </cell>
          <cell r="J126">
            <v>828.44</v>
          </cell>
          <cell r="K126">
            <v>823.42</v>
          </cell>
          <cell r="L126">
            <v>764.17</v>
          </cell>
          <cell r="M126">
            <v>726.56</v>
          </cell>
          <cell r="N126">
            <v>714.84</v>
          </cell>
          <cell r="O126">
            <v>694.72</v>
          </cell>
          <cell r="P126">
            <v>704.23</v>
          </cell>
          <cell r="Q126">
            <v>697.1</v>
          </cell>
          <cell r="R126">
            <v>670.07</v>
          </cell>
          <cell r="S126">
            <v>619.91999999999996</v>
          </cell>
          <cell r="T126">
            <v>569.91999999999996</v>
          </cell>
          <cell r="U126">
            <v>529.4</v>
          </cell>
          <cell r="V126">
            <v>504.39</v>
          </cell>
          <cell r="W126">
            <v>482.11</v>
          </cell>
          <cell r="X126">
            <v>464.53</v>
          </cell>
          <cell r="Y126">
            <v>461.6</v>
          </cell>
          <cell r="Z126">
            <v>445.13</v>
          </cell>
          <cell r="AA126">
            <v>443.44</v>
          </cell>
          <cell r="AB126">
            <v>444.44</v>
          </cell>
          <cell r="AC126">
            <v>433.63</v>
          </cell>
          <cell r="AD126">
            <v>410.46</v>
          </cell>
          <cell r="AE126">
            <v>394.5</v>
          </cell>
          <cell r="AF126">
            <v>377.4</v>
          </cell>
          <cell r="AG126">
            <v>362.58</v>
          </cell>
          <cell r="AH126">
            <v>347.26</v>
          </cell>
          <cell r="AI126">
            <v>332.28</v>
          </cell>
          <cell r="AJ126">
            <v>318.99</v>
          </cell>
          <cell r="AK126">
            <v>306.54000000000002</v>
          </cell>
          <cell r="AL126">
            <v>293.93</v>
          </cell>
          <cell r="AM126">
            <v>282.74</v>
          </cell>
          <cell r="AN126">
            <v>272.41000000000003</v>
          </cell>
          <cell r="AO126">
            <v>263.22000000000003</v>
          </cell>
          <cell r="AP126">
            <v>254.27</v>
          </cell>
          <cell r="AQ126">
            <v>245.86</v>
          </cell>
          <cell r="AR126">
            <v>237.8</v>
          </cell>
          <cell r="AS126">
            <v>230.1</v>
          </cell>
          <cell r="AT126">
            <v>222.56</v>
          </cell>
          <cell r="AU126">
            <v>215.34</v>
          </cell>
          <cell r="AV126">
            <v>208.52</v>
          </cell>
          <cell r="AW126">
            <v>202.12</v>
          </cell>
          <cell r="AX126">
            <v>196.22</v>
          </cell>
          <cell r="AY126">
            <v>191.13</v>
          </cell>
          <cell r="AZ126">
            <v>186.4</v>
          </cell>
          <cell r="BA126">
            <v>181.9</v>
          </cell>
          <cell r="BB126">
            <v>177.72</v>
          </cell>
          <cell r="BC126">
            <v>173.85</v>
          </cell>
        </row>
        <row r="127">
          <cell r="A127" t="str">
            <v>EM CO2pGDP[ALLC]</v>
          </cell>
          <cell r="B127" t="str">
            <v>kgCO2/$15ppp</v>
          </cell>
          <cell r="C127" t="str">
            <v>EnerBlue</v>
          </cell>
          <cell r="D127" t="str">
            <v>EM CO2pGDP[ALLC]_tCO2/MUS$15ppaS1</v>
          </cell>
          <cell r="E127">
            <v>762.95</v>
          </cell>
          <cell r="F127">
            <v>706.62</v>
          </cell>
          <cell r="G127">
            <v>721.3</v>
          </cell>
          <cell r="H127">
            <v>765.91</v>
          </cell>
          <cell r="I127">
            <v>804.4</v>
          </cell>
          <cell r="J127">
            <v>828.44</v>
          </cell>
          <cell r="K127">
            <v>823.42</v>
          </cell>
          <cell r="L127">
            <v>764.17</v>
          </cell>
          <cell r="M127">
            <v>726.56</v>
          </cell>
          <cell r="N127">
            <v>714.84</v>
          </cell>
          <cell r="O127">
            <v>694.72</v>
          </cell>
          <cell r="P127">
            <v>704.23</v>
          </cell>
          <cell r="Q127">
            <v>697.1</v>
          </cell>
          <cell r="R127">
            <v>670.07</v>
          </cell>
          <cell r="S127">
            <v>619.91999999999996</v>
          </cell>
          <cell r="T127">
            <v>569.91999999999996</v>
          </cell>
          <cell r="U127">
            <v>529.4</v>
          </cell>
          <cell r="V127">
            <v>504.39</v>
          </cell>
          <cell r="W127">
            <v>482.11</v>
          </cell>
          <cell r="X127">
            <v>464.53</v>
          </cell>
          <cell r="Y127">
            <v>461.6</v>
          </cell>
          <cell r="Z127">
            <v>445.13</v>
          </cell>
          <cell r="AA127">
            <v>443.44</v>
          </cell>
          <cell r="AB127">
            <v>444.44</v>
          </cell>
          <cell r="AC127">
            <v>432.43</v>
          </cell>
          <cell r="AD127">
            <v>404.61</v>
          </cell>
          <cell r="AE127">
            <v>380.81</v>
          </cell>
          <cell r="AF127">
            <v>356.98</v>
          </cell>
          <cell r="AG127">
            <v>332.91</v>
          </cell>
          <cell r="AH127">
            <v>307.29000000000002</v>
          </cell>
          <cell r="AI127">
            <v>282.91000000000003</v>
          </cell>
          <cell r="AJ127">
            <v>259.95999999999998</v>
          </cell>
          <cell r="AK127">
            <v>229.06</v>
          </cell>
          <cell r="AL127">
            <v>202.43</v>
          </cell>
          <cell r="AM127">
            <v>180.76</v>
          </cell>
          <cell r="AN127">
            <v>162.21</v>
          </cell>
          <cell r="AO127">
            <v>147.24</v>
          </cell>
          <cell r="AP127">
            <v>128.97</v>
          </cell>
          <cell r="AQ127">
            <v>112.37</v>
          </cell>
          <cell r="AR127">
            <v>98.62</v>
          </cell>
          <cell r="AS127">
            <v>86.82</v>
          </cell>
          <cell r="AT127">
            <v>75.45</v>
          </cell>
          <cell r="AU127">
            <v>65.38</v>
          </cell>
          <cell r="AV127">
            <v>56.94</v>
          </cell>
          <cell r="AW127">
            <v>50.07</v>
          </cell>
          <cell r="AX127">
            <v>44.42</v>
          </cell>
          <cell r="AY127">
            <v>39.700000000000003</v>
          </cell>
          <cell r="AZ127">
            <v>35.729999999999997</v>
          </cell>
          <cell r="BA127">
            <v>32.340000000000003</v>
          </cell>
          <cell r="BB127">
            <v>29.54</v>
          </cell>
          <cell r="BC127">
            <v>27.06</v>
          </cell>
        </row>
        <row r="128">
          <cell r="A128" t="str">
            <v>EM CO2pGDP[ALLC]</v>
          </cell>
          <cell r="B128" t="str">
            <v>kgCO2/$15ppp</v>
          </cell>
          <cell r="C128" t="str">
            <v>EnerGreen</v>
          </cell>
          <cell r="D128" t="str">
            <v>EM CO2pGDP[ALLC]_tCO2/MUS$15ppaS2</v>
          </cell>
          <cell r="E128">
            <v>762.95</v>
          </cell>
          <cell r="F128">
            <v>706.62</v>
          </cell>
          <cell r="G128">
            <v>721.3</v>
          </cell>
          <cell r="H128">
            <v>765.91</v>
          </cell>
          <cell r="I128">
            <v>804.4</v>
          </cell>
          <cell r="J128">
            <v>828.44</v>
          </cell>
          <cell r="K128">
            <v>823.42</v>
          </cell>
          <cell r="L128">
            <v>764.17</v>
          </cell>
          <cell r="M128">
            <v>726.56</v>
          </cell>
          <cell r="N128">
            <v>714.84</v>
          </cell>
          <cell r="O128">
            <v>694.72</v>
          </cell>
          <cell r="P128">
            <v>704.23</v>
          </cell>
          <cell r="Q128">
            <v>697.1</v>
          </cell>
          <cell r="R128">
            <v>670.07</v>
          </cell>
          <cell r="S128">
            <v>619.91999999999996</v>
          </cell>
          <cell r="T128">
            <v>569.91999999999996</v>
          </cell>
          <cell r="U128">
            <v>529.4</v>
          </cell>
          <cell r="V128">
            <v>504.39</v>
          </cell>
          <cell r="W128">
            <v>482.11</v>
          </cell>
          <cell r="X128">
            <v>464.53</v>
          </cell>
          <cell r="Y128">
            <v>461.6</v>
          </cell>
          <cell r="Z128">
            <v>445.13</v>
          </cell>
          <cell r="AA128">
            <v>443.44</v>
          </cell>
          <cell r="AB128">
            <v>444.44</v>
          </cell>
          <cell r="AC128">
            <v>428.63</v>
          </cell>
          <cell r="AD128">
            <v>399.79</v>
          </cell>
          <cell r="AE128">
            <v>376.06</v>
          </cell>
          <cell r="AF128">
            <v>351.42</v>
          </cell>
          <cell r="AG128">
            <v>316.79000000000002</v>
          </cell>
          <cell r="AH128">
            <v>281.48</v>
          </cell>
          <cell r="AI128">
            <v>245.7</v>
          </cell>
          <cell r="AJ128">
            <v>213.76</v>
          </cell>
          <cell r="AK128">
            <v>176.1</v>
          </cell>
          <cell r="AL128">
            <v>144.84</v>
          </cell>
          <cell r="AM128">
            <v>119.48</v>
          </cell>
          <cell r="AN128">
            <v>99.45</v>
          </cell>
          <cell r="AO128">
            <v>83.82</v>
          </cell>
          <cell r="AP128">
            <v>69.09</v>
          </cell>
          <cell r="AQ128">
            <v>56.72</v>
          </cell>
          <cell r="AR128">
            <v>47.75</v>
          </cell>
          <cell r="AS128">
            <v>41.84</v>
          </cell>
          <cell r="AT128">
            <v>37.450000000000003</v>
          </cell>
          <cell r="AU128">
            <v>33.85</v>
          </cell>
          <cell r="AV128">
            <v>30.6</v>
          </cell>
          <cell r="AW128">
            <v>27.39</v>
          </cell>
          <cell r="AX128">
            <v>24.62</v>
          </cell>
          <cell r="AY128">
            <v>22.16</v>
          </cell>
          <cell r="AZ128">
            <v>20.010000000000002</v>
          </cell>
          <cell r="BA128">
            <v>18.100000000000001</v>
          </cell>
          <cell r="BB128">
            <v>16.190000000000001</v>
          </cell>
          <cell r="BC128">
            <v>14.34</v>
          </cell>
        </row>
        <row r="129">
          <cell r="A129" t="str">
            <v>GDPGRW[ALLC]</v>
          </cell>
          <cell r="B129" t="str">
            <v>%</v>
          </cell>
          <cell r="C129" t="str">
            <v>EnerBase</v>
          </cell>
          <cell r="D129" t="str">
            <v>GDPGRW[ALLC]_%S3</v>
          </cell>
          <cell r="E129">
            <v>8.49</v>
          </cell>
          <cell r="F129">
            <v>8.34</v>
          </cell>
          <cell r="G129">
            <v>9.1300000000000008</v>
          </cell>
          <cell r="H129">
            <v>10.039999999999999</v>
          </cell>
          <cell r="I129">
            <v>10.11</v>
          </cell>
          <cell r="J129">
            <v>11.39</v>
          </cell>
          <cell r="K129">
            <v>12.72</v>
          </cell>
          <cell r="L129">
            <v>14.23</v>
          </cell>
          <cell r="M129">
            <v>9.65</v>
          </cell>
          <cell r="N129">
            <v>9.4</v>
          </cell>
          <cell r="O129">
            <v>10.64</v>
          </cell>
          <cell r="P129">
            <v>9.5500000000000007</v>
          </cell>
          <cell r="Q129">
            <v>7.86</v>
          </cell>
          <cell r="R129">
            <v>7.77</v>
          </cell>
          <cell r="S129">
            <v>7.43</v>
          </cell>
          <cell r="T129">
            <v>7.04</v>
          </cell>
          <cell r="U129">
            <v>6.85</v>
          </cell>
          <cell r="V129">
            <v>6.95</v>
          </cell>
          <cell r="W129">
            <v>6.75</v>
          </cell>
          <cell r="X129">
            <v>5.95</v>
          </cell>
          <cell r="Y129">
            <v>2.2400000000000002</v>
          </cell>
          <cell r="Z129">
            <v>8.4499999999999993</v>
          </cell>
          <cell r="AA129">
            <v>2.99</v>
          </cell>
          <cell r="AB129">
            <v>5.24</v>
          </cell>
          <cell r="AC129">
            <v>4.7</v>
          </cell>
          <cell r="AD129">
            <v>4.24</v>
          </cell>
          <cell r="AE129">
            <v>4.38</v>
          </cell>
          <cell r="AF129">
            <v>4.0599999999999996</v>
          </cell>
          <cell r="AG129">
            <v>3.69</v>
          </cell>
          <cell r="AH129">
            <v>3.36</v>
          </cell>
          <cell r="AI129">
            <v>3.11</v>
          </cell>
          <cell r="AJ129">
            <v>2.92</v>
          </cell>
          <cell r="AK129">
            <v>2.77</v>
          </cell>
          <cell r="AL129">
            <v>2.64</v>
          </cell>
          <cell r="AM129">
            <v>2.5099999999999998</v>
          </cell>
          <cell r="AN129">
            <v>2.39</v>
          </cell>
          <cell r="AO129">
            <v>2.2799999999999998</v>
          </cell>
          <cell r="AP129">
            <v>2.17</v>
          </cell>
          <cell r="AQ129">
            <v>2.0699999999999998</v>
          </cell>
          <cell r="AR129">
            <v>1.98</v>
          </cell>
          <cell r="AS129">
            <v>1.89</v>
          </cell>
          <cell r="AT129">
            <v>1.81</v>
          </cell>
          <cell r="AU129">
            <v>1.73</v>
          </cell>
          <cell r="AV129">
            <v>1.65</v>
          </cell>
          <cell r="AW129">
            <v>1.57</v>
          </cell>
          <cell r="AX129">
            <v>1.49</v>
          </cell>
          <cell r="AY129">
            <v>1.4</v>
          </cell>
          <cell r="AZ129">
            <v>1.32</v>
          </cell>
          <cell r="BA129">
            <v>1.25</v>
          </cell>
          <cell r="BB129">
            <v>1.18</v>
          </cell>
          <cell r="BC129">
            <v>1.1200000000000001</v>
          </cell>
        </row>
        <row r="130">
          <cell r="A130" t="str">
            <v>GDPGRW[ALLC]</v>
          </cell>
          <cell r="B130" t="str">
            <v>%</v>
          </cell>
          <cell r="C130" t="str">
            <v>EnerBlue</v>
          </cell>
          <cell r="D130" t="str">
            <v>GDPGRW[ALLC]_%S1</v>
          </cell>
          <cell r="E130">
            <v>8.49</v>
          </cell>
          <cell r="F130">
            <v>8.34</v>
          </cell>
          <cell r="G130">
            <v>9.1300000000000008</v>
          </cell>
          <cell r="H130">
            <v>10.039999999999999</v>
          </cell>
          <cell r="I130">
            <v>10.11</v>
          </cell>
          <cell r="J130">
            <v>11.39</v>
          </cell>
          <cell r="K130">
            <v>12.72</v>
          </cell>
          <cell r="L130">
            <v>14.23</v>
          </cell>
          <cell r="M130">
            <v>9.65</v>
          </cell>
          <cell r="N130">
            <v>9.4</v>
          </cell>
          <cell r="O130">
            <v>10.64</v>
          </cell>
          <cell r="P130">
            <v>9.5500000000000007</v>
          </cell>
          <cell r="Q130">
            <v>7.86</v>
          </cell>
          <cell r="R130">
            <v>7.77</v>
          </cell>
          <cell r="S130">
            <v>7.43</v>
          </cell>
          <cell r="T130">
            <v>7.04</v>
          </cell>
          <cell r="U130">
            <v>6.85</v>
          </cell>
          <cell r="V130">
            <v>6.95</v>
          </cell>
          <cell r="W130">
            <v>6.75</v>
          </cell>
          <cell r="X130">
            <v>5.95</v>
          </cell>
          <cell r="Y130">
            <v>2.2400000000000002</v>
          </cell>
          <cell r="Z130">
            <v>8.4499999999999993</v>
          </cell>
          <cell r="AA130">
            <v>2.99</v>
          </cell>
          <cell r="AB130">
            <v>5.24</v>
          </cell>
          <cell r="AC130">
            <v>4.7</v>
          </cell>
          <cell r="AD130">
            <v>4.24</v>
          </cell>
          <cell r="AE130">
            <v>4.38</v>
          </cell>
          <cell r="AF130">
            <v>4.0599999999999996</v>
          </cell>
          <cell r="AG130">
            <v>3.69</v>
          </cell>
          <cell r="AH130">
            <v>3.36</v>
          </cell>
          <cell r="AI130">
            <v>3.11</v>
          </cell>
          <cell r="AJ130">
            <v>2.92</v>
          </cell>
          <cell r="AK130">
            <v>2.77</v>
          </cell>
          <cell r="AL130">
            <v>2.64</v>
          </cell>
          <cell r="AM130">
            <v>2.5099999999999998</v>
          </cell>
          <cell r="AN130">
            <v>2.39</v>
          </cell>
          <cell r="AO130">
            <v>2.2799999999999998</v>
          </cell>
          <cell r="AP130">
            <v>2.17</v>
          </cell>
          <cell r="AQ130">
            <v>2.0699999999999998</v>
          </cell>
          <cell r="AR130">
            <v>1.98</v>
          </cell>
          <cell r="AS130">
            <v>1.89</v>
          </cell>
          <cell r="AT130">
            <v>1.81</v>
          </cell>
          <cell r="AU130">
            <v>1.73</v>
          </cell>
          <cell r="AV130">
            <v>1.65</v>
          </cell>
          <cell r="AW130">
            <v>1.57</v>
          </cell>
          <cell r="AX130">
            <v>1.49</v>
          </cell>
          <cell r="AY130">
            <v>1.4</v>
          </cell>
          <cell r="AZ130">
            <v>1.32</v>
          </cell>
          <cell r="BA130">
            <v>1.25</v>
          </cell>
          <cell r="BB130">
            <v>1.18</v>
          </cell>
          <cell r="BC130">
            <v>1.1200000000000001</v>
          </cell>
        </row>
        <row r="131">
          <cell r="A131" t="str">
            <v>GDPGRW[ALLC]</v>
          </cell>
          <cell r="B131" t="str">
            <v>%</v>
          </cell>
          <cell r="C131" t="str">
            <v>EnerGreen</v>
          </cell>
          <cell r="D131" t="str">
            <v>GDPGRW[ALLC]_%S2</v>
          </cell>
          <cell r="E131">
            <v>8.49</v>
          </cell>
          <cell r="F131">
            <v>8.34</v>
          </cell>
          <cell r="G131">
            <v>9.1300000000000008</v>
          </cell>
          <cell r="H131">
            <v>10.039999999999999</v>
          </cell>
          <cell r="I131">
            <v>10.11</v>
          </cell>
          <cell r="J131">
            <v>11.39</v>
          </cell>
          <cell r="K131">
            <v>12.72</v>
          </cell>
          <cell r="L131">
            <v>14.23</v>
          </cell>
          <cell r="M131">
            <v>9.65</v>
          </cell>
          <cell r="N131">
            <v>9.4</v>
          </cell>
          <cell r="O131">
            <v>10.64</v>
          </cell>
          <cell r="P131">
            <v>9.5500000000000007</v>
          </cell>
          <cell r="Q131">
            <v>7.86</v>
          </cell>
          <cell r="R131">
            <v>7.77</v>
          </cell>
          <cell r="S131">
            <v>7.43</v>
          </cell>
          <cell r="T131">
            <v>7.04</v>
          </cell>
          <cell r="U131">
            <v>6.85</v>
          </cell>
          <cell r="V131">
            <v>6.95</v>
          </cell>
          <cell r="W131">
            <v>6.75</v>
          </cell>
          <cell r="X131">
            <v>5.95</v>
          </cell>
          <cell r="Y131">
            <v>2.2400000000000002</v>
          </cell>
          <cell r="Z131">
            <v>8.4499999999999993</v>
          </cell>
          <cell r="AA131">
            <v>2.99</v>
          </cell>
          <cell r="AB131">
            <v>5.24</v>
          </cell>
          <cell r="AC131">
            <v>4.7</v>
          </cell>
          <cell r="AD131">
            <v>4.24</v>
          </cell>
          <cell r="AE131">
            <v>4.38</v>
          </cell>
          <cell r="AF131">
            <v>4.0599999999999996</v>
          </cell>
          <cell r="AG131">
            <v>3.69</v>
          </cell>
          <cell r="AH131">
            <v>3.36</v>
          </cell>
          <cell r="AI131">
            <v>3.11</v>
          </cell>
          <cell r="AJ131">
            <v>2.92</v>
          </cell>
          <cell r="AK131">
            <v>2.77</v>
          </cell>
          <cell r="AL131">
            <v>2.64</v>
          </cell>
          <cell r="AM131">
            <v>2.5099999999999998</v>
          </cell>
          <cell r="AN131">
            <v>2.39</v>
          </cell>
          <cell r="AO131">
            <v>2.2799999999999998</v>
          </cell>
          <cell r="AP131">
            <v>2.17</v>
          </cell>
          <cell r="AQ131">
            <v>2.0699999999999998</v>
          </cell>
          <cell r="AR131">
            <v>1.98</v>
          </cell>
          <cell r="AS131">
            <v>1.89</v>
          </cell>
          <cell r="AT131">
            <v>1.81</v>
          </cell>
          <cell r="AU131">
            <v>1.73</v>
          </cell>
          <cell r="AV131">
            <v>1.65</v>
          </cell>
          <cell r="AW131">
            <v>1.57</v>
          </cell>
          <cell r="AX131">
            <v>1.49</v>
          </cell>
          <cell r="AY131">
            <v>1.4</v>
          </cell>
          <cell r="AZ131">
            <v>1.32</v>
          </cell>
          <cell r="BA131">
            <v>1.25</v>
          </cell>
          <cell r="BB131">
            <v>1.18</v>
          </cell>
          <cell r="BC131">
            <v>1.1200000000000001</v>
          </cell>
        </row>
        <row r="132">
          <cell r="A132" t="str">
            <v>POP[ALLC]</v>
          </cell>
          <cell r="B132" t="str">
            <v>k</v>
          </cell>
          <cell r="C132" t="str">
            <v>EnerBase</v>
          </cell>
          <cell r="D132" t="str">
            <v>POP[ALLC]_kS3</v>
          </cell>
          <cell r="E132">
            <v>1269740</v>
          </cell>
          <cell r="F132">
            <v>1279000</v>
          </cell>
          <cell r="G132">
            <v>1287590</v>
          </cell>
          <cell r="H132">
            <v>1295590</v>
          </cell>
          <cell r="I132">
            <v>1303330</v>
          </cell>
          <cell r="J132">
            <v>1311020</v>
          </cell>
          <cell r="K132">
            <v>1318380</v>
          </cell>
          <cell r="L132">
            <v>1325320</v>
          </cell>
          <cell r="M132">
            <v>1332140</v>
          </cell>
          <cell r="N132">
            <v>1338780</v>
          </cell>
          <cell r="O132">
            <v>1345290</v>
          </cell>
          <cell r="P132">
            <v>1352680</v>
          </cell>
          <cell r="Q132">
            <v>1361920</v>
          </cell>
          <cell r="R132">
            <v>1371010</v>
          </cell>
          <cell r="S132">
            <v>1379690</v>
          </cell>
          <cell r="T132">
            <v>1387770</v>
          </cell>
          <cell r="U132">
            <v>1395750</v>
          </cell>
          <cell r="V132">
            <v>1404250</v>
          </cell>
          <cell r="W132">
            <v>1410860</v>
          </cell>
          <cell r="X132">
            <v>1415920</v>
          </cell>
          <cell r="Y132">
            <v>1419260</v>
          </cell>
          <cell r="Z132">
            <v>1420460</v>
          </cell>
          <cell r="AA132">
            <v>1420460</v>
          </cell>
          <cell r="AB132">
            <v>1420250</v>
          </cell>
          <cell r="AC132">
            <v>1419780</v>
          </cell>
          <cell r="AD132">
            <v>1419000</v>
          </cell>
          <cell r="AE132">
            <v>1417900</v>
          </cell>
          <cell r="AF132">
            <v>1416470</v>
          </cell>
          <cell r="AG132">
            <v>1414730</v>
          </cell>
          <cell r="AH132">
            <v>1412680</v>
          </cell>
          <cell r="AI132">
            <v>1410340</v>
          </cell>
          <cell r="AJ132">
            <v>1407700</v>
          </cell>
          <cell r="AK132">
            <v>1404790</v>
          </cell>
          <cell r="AL132">
            <v>1401610</v>
          </cell>
          <cell r="AM132">
            <v>1398140</v>
          </cell>
          <cell r="AN132">
            <v>1394400</v>
          </cell>
          <cell r="AO132">
            <v>1390430</v>
          </cell>
          <cell r="AP132">
            <v>1386240</v>
          </cell>
          <cell r="AQ132">
            <v>1381880</v>
          </cell>
          <cell r="AR132">
            <v>1377320</v>
          </cell>
          <cell r="AS132">
            <v>1372540</v>
          </cell>
          <cell r="AT132">
            <v>1367530</v>
          </cell>
          <cell r="AU132">
            <v>1362300</v>
          </cell>
          <cell r="AV132">
            <v>1356800</v>
          </cell>
          <cell r="AW132">
            <v>1351010</v>
          </cell>
          <cell r="AX132">
            <v>1344880</v>
          </cell>
          <cell r="AY132">
            <v>1338370</v>
          </cell>
          <cell r="AZ132">
            <v>1331460</v>
          </cell>
          <cell r="BA132">
            <v>1324110</v>
          </cell>
          <cell r="BB132">
            <v>1316280</v>
          </cell>
          <cell r="BC132">
            <v>1307960</v>
          </cell>
        </row>
        <row r="133">
          <cell r="A133" t="str">
            <v>POP[ALLC]</v>
          </cell>
          <cell r="B133" t="str">
            <v>k</v>
          </cell>
          <cell r="C133" t="str">
            <v>EnerBlue</v>
          </cell>
          <cell r="D133" t="str">
            <v>POP[ALLC]_kS1</v>
          </cell>
          <cell r="E133">
            <v>1269740</v>
          </cell>
          <cell r="F133">
            <v>1279000</v>
          </cell>
          <cell r="G133">
            <v>1287590</v>
          </cell>
          <cell r="H133">
            <v>1295590</v>
          </cell>
          <cell r="I133">
            <v>1303330</v>
          </cell>
          <cell r="J133">
            <v>1311020</v>
          </cell>
          <cell r="K133">
            <v>1318380</v>
          </cell>
          <cell r="L133">
            <v>1325320</v>
          </cell>
          <cell r="M133">
            <v>1332140</v>
          </cell>
          <cell r="N133">
            <v>1338780</v>
          </cell>
          <cell r="O133">
            <v>1345290</v>
          </cell>
          <cell r="P133">
            <v>1352680</v>
          </cell>
          <cell r="Q133">
            <v>1361920</v>
          </cell>
          <cell r="R133">
            <v>1371010</v>
          </cell>
          <cell r="S133">
            <v>1379690</v>
          </cell>
          <cell r="T133">
            <v>1387770</v>
          </cell>
          <cell r="U133">
            <v>1395750</v>
          </cell>
          <cell r="V133">
            <v>1404250</v>
          </cell>
          <cell r="W133">
            <v>1410860</v>
          </cell>
          <cell r="X133">
            <v>1415920</v>
          </cell>
          <cell r="Y133">
            <v>1419260</v>
          </cell>
          <cell r="Z133">
            <v>1420460</v>
          </cell>
          <cell r="AA133">
            <v>1420460</v>
          </cell>
          <cell r="AB133">
            <v>1420250</v>
          </cell>
          <cell r="AC133">
            <v>1419780</v>
          </cell>
          <cell r="AD133">
            <v>1419000</v>
          </cell>
          <cell r="AE133">
            <v>1417900</v>
          </cell>
          <cell r="AF133">
            <v>1416470</v>
          </cell>
          <cell r="AG133">
            <v>1414730</v>
          </cell>
          <cell r="AH133">
            <v>1412680</v>
          </cell>
          <cell r="AI133">
            <v>1410340</v>
          </cell>
          <cell r="AJ133">
            <v>1407700</v>
          </cell>
          <cell r="AK133">
            <v>1404790</v>
          </cell>
          <cell r="AL133">
            <v>1401610</v>
          </cell>
          <cell r="AM133">
            <v>1398140</v>
          </cell>
          <cell r="AN133">
            <v>1394400</v>
          </cell>
          <cell r="AO133">
            <v>1390430</v>
          </cell>
          <cell r="AP133">
            <v>1386240</v>
          </cell>
          <cell r="AQ133">
            <v>1381880</v>
          </cell>
          <cell r="AR133">
            <v>1377320</v>
          </cell>
          <cell r="AS133">
            <v>1372540</v>
          </cell>
          <cell r="AT133">
            <v>1367530</v>
          </cell>
          <cell r="AU133">
            <v>1362300</v>
          </cell>
          <cell r="AV133">
            <v>1356800</v>
          </cell>
          <cell r="AW133">
            <v>1351010</v>
          </cell>
          <cell r="AX133">
            <v>1344880</v>
          </cell>
          <cell r="AY133">
            <v>1338370</v>
          </cell>
          <cell r="AZ133">
            <v>1331460</v>
          </cell>
          <cell r="BA133">
            <v>1324110</v>
          </cell>
          <cell r="BB133">
            <v>1316280</v>
          </cell>
          <cell r="BC133">
            <v>1307960</v>
          </cell>
        </row>
        <row r="134">
          <cell r="A134" t="str">
            <v>POP[ALLC]</v>
          </cell>
          <cell r="B134" t="str">
            <v>k</v>
          </cell>
          <cell r="C134" t="str">
            <v>EnerGreen</v>
          </cell>
          <cell r="D134" t="str">
            <v>POP[ALLC]_kS2</v>
          </cell>
          <cell r="E134">
            <v>1269740</v>
          </cell>
          <cell r="F134">
            <v>1279000</v>
          </cell>
          <cell r="G134">
            <v>1287590</v>
          </cell>
          <cell r="H134">
            <v>1295590</v>
          </cell>
          <cell r="I134">
            <v>1303330</v>
          </cell>
          <cell r="J134">
            <v>1311020</v>
          </cell>
          <cell r="K134">
            <v>1318380</v>
          </cell>
          <cell r="L134">
            <v>1325320</v>
          </cell>
          <cell r="M134">
            <v>1332140</v>
          </cell>
          <cell r="N134">
            <v>1338780</v>
          </cell>
          <cell r="O134">
            <v>1345290</v>
          </cell>
          <cell r="P134">
            <v>1352680</v>
          </cell>
          <cell r="Q134">
            <v>1361920</v>
          </cell>
          <cell r="R134">
            <v>1371010</v>
          </cell>
          <cell r="S134">
            <v>1379690</v>
          </cell>
          <cell r="T134">
            <v>1387770</v>
          </cell>
          <cell r="U134">
            <v>1395750</v>
          </cell>
          <cell r="V134">
            <v>1404250</v>
          </cell>
          <cell r="W134">
            <v>1410860</v>
          </cell>
          <cell r="X134">
            <v>1415920</v>
          </cell>
          <cell r="Y134">
            <v>1419260</v>
          </cell>
          <cell r="Z134">
            <v>1420460</v>
          </cell>
          <cell r="AA134">
            <v>1420460</v>
          </cell>
          <cell r="AB134">
            <v>1420250</v>
          </cell>
          <cell r="AC134">
            <v>1419780</v>
          </cell>
          <cell r="AD134">
            <v>1419000</v>
          </cell>
          <cell r="AE134">
            <v>1417900</v>
          </cell>
          <cell r="AF134">
            <v>1416470</v>
          </cell>
          <cell r="AG134">
            <v>1414730</v>
          </cell>
          <cell r="AH134">
            <v>1412680</v>
          </cell>
          <cell r="AI134">
            <v>1410340</v>
          </cell>
          <cell r="AJ134">
            <v>1407700</v>
          </cell>
          <cell r="AK134">
            <v>1404790</v>
          </cell>
          <cell r="AL134">
            <v>1401610</v>
          </cell>
          <cell r="AM134">
            <v>1398140</v>
          </cell>
          <cell r="AN134">
            <v>1394400</v>
          </cell>
          <cell r="AO134">
            <v>1390430</v>
          </cell>
          <cell r="AP134">
            <v>1386240</v>
          </cell>
          <cell r="AQ134">
            <v>1381880</v>
          </cell>
          <cell r="AR134">
            <v>1377320</v>
          </cell>
          <cell r="AS134">
            <v>1372540</v>
          </cell>
          <cell r="AT134">
            <v>1367530</v>
          </cell>
          <cell r="AU134">
            <v>1362300</v>
          </cell>
          <cell r="AV134">
            <v>1356800</v>
          </cell>
          <cell r="AW134">
            <v>1351010</v>
          </cell>
          <cell r="AX134">
            <v>1344880</v>
          </cell>
          <cell r="AY134">
            <v>1338370</v>
          </cell>
          <cell r="AZ134">
            <v>1331460</v>
          </cell>
          <cell r="BA134">
            <v>1324110</v>
          </cell>
          <cell r="BB134">
            <v>1316280</v>
          </cell>
          <cell r="BC134">
            <v>1307960</v>
          </cell>
        </row>
        <row r="135">
          <cell r="A135" t="str">
            <v>GDPPOP[ALLC]</v>
          </cell>
          <cell r="B135" t="str">
            <v>US$15ppp/cap</v>
          </cell>
          <cell r="C135" t="str">
            <v>EnerBase</v>
          </cell>
          <cell r="D135" t="str">
            <v>GDPPOP[ALLC]_kUS$15ppa/habS3</v>
          </cell>
          <cell r="E135">
            <v>3.51</v>
          </cell>
          <cell r="F135">
            <v>3.78</v>
          </cell>
          <cell r="G135">
            <v>4.09</v>
          </cell>
          <cell r="H135">
            <v>4.4800000000000004</v>
          </cell>
          <cell r="I135">
            <v>4.9000000000000004</v>
          </cell>
          <cell r="J135">
            <v>5.42</v>
          </cell>
          <cell r="K135">
            <v>6.08</v>
          </cell>
          <cell r="L135">
            <v>6.91</v>
          </cell>
          <cell r="M135">
            <v>7.54</v>
          </cell>
          <cell r="N135">
            <v>8.2100000000000009</v>
          </cell>
          <cell r="O135">
            <v>9.0299999999999994</v>
          </cell>
          <cell r="P135">
            <v>9.84</v>
          </cell>
          <cell r="Q135">
            <v>10.55</v>
          </cell>
          <cell r="R135">
            <v>11.29</v>
          </cell>
          <cell r="S135">
            <v>12.05</v>
          </cell>
          <cell r="T135">
            <v>12.82</v>
          </cell>
          <cell r="U135">
            <v>13.62</v>
          </cell>
          <cell r="V135">
            <v>14.48</v>
          </cell>
          <cell r="W135">
            <v>15.39</v>
          </cell>
          <cell r="X135">
            <v>16.239999999999998</v>
          </cell>
          <cell r="Y135">
            <v>16.57</v>
          </cell>
          <cell r="Z135">
            <v>17.95</v>
          </cell>
          <cell r="AA135">
            <v>18.489999999999998</v>
          </cell>
          <cell r="AB135">
            <v>19.46</v>
          </cell>
          <cell r="AC135">
            <v>20.38</v>
          </cell>
          <cell r="AD135">
            <v>21.26</v>
          </cell>
          <cell r="AE135">
            <v>22.21</v>
          </cell>
          <cell r="AF135">
            <v>23.14</v>
          </cell>
          <cell r="AG135">
            <v>24.02</v>
          </cell>
          <cell r="AH135">
            <v>24.86</v>
          </cell>
          <cell r="AI135">
            <v>25.67</v>
          </cell>
          <cell r="AJ135">
            <v>26.47</v>
          </cell>
          <cell r="AK135">
            <v>27.26</v>
          </cell>
          <cell r="AL135">
            <v>28.05</v>
          </cell>
          <cell r="AM135">
            <v>28.82</v>
          </cell>
          <cell r="AN135">
            <v>29.59</v>
          </cell>
          <cell r="AO135">
            <v>30.35</v>
          </cell>
          <cell r="AP135">
            <v>31.11</v>
          </cell>
          <cell r="AQ135">
            <v>31.85</v>
          </cell>
          <cell r="AR135">
            <v>32.590000000000003</v>
          </cell>
          <cell r="AS135">
            <v>33.32</v>
          </cell>
          <cell r="AT135">
            <v>34.049999999999997</v>
          </cell>
          <cell r="AU135">
            <v>34.770000000000003</v>
          </cell>
          <cell r="AV135">
            <v>35.49</v>
          </cell>
          <cell r="AW135">
            <v>36.200000000000003</v>
          </cell>
          <cell r="AX135">
            <v>36.909999999999997</v>
          </cell>
          <cell r="AY135">
            <v>37.61</v>
          </cell>
          <cell r="AZ135">
            <v>38.299999999999997</v>
          </cell>
          <cell r="BA135">
            <v>38.99</v>
          </cell>
          <cell r="BB135">
            <v>39.69</v>
          </cell>
          <cell r="BC135">
            <v>40.39</v>
          </cell>
        </row>
        <row r="136">
          <cell r="A136" t="str">
            <v>GDPPOP[ALLC]</v>
          </cell>
          <cell r="B136" t="str">
            <v>US$15ppp/cap</v>
          </cell>
          <cell r="C136" t="str">
            <v>EnerBlue</v>
          </cell>
          <cell r="D136" t="str">
            <v>GDPPOP[ALLC]_kUS$15ppa/habS1</v>
          </cell>
          <cell r="E136">
            <v>3.51</v>
          </cell>
          <cell r="F136">
            <v>3.78</v>
          </cell>
          <cell r="G136">
            <v>4.09</v>
          </cell>
          <cell r="H136">
            <v>4.4800000000000004</v>
          </cell>
          <cell r="I136">
            <v>4.9000000000000004</v>
          </cell>
          <cell r="J136">
            <v>5.42</v>
          </cell>
          <cell r="K136">
            <v>6.08</v>
          </cell>
          <cell r="L136">
            <v>6.91</v>
          </cell>
          <cell r="M136">
            <v>7.54</v>
          </cell>
          <cell r="N136">
            <v>8.2100000000000009</v>
          </cell>
          <cell r="O136">
            <v>9.0299999999999994</v>
          </cell>
          <cell r="P136">
            <v>9.84</v>
          </cell>
          <cell r="Q136">
            <v>10.55</v>
          </cell>
          <cell r="R136">
            <v>11.29</v>
          </cell>
          <cell r="S136">
            <v>12.05</v>
          </cell>
          <cell r="T136">
            <v>12.82</v>
          </cell>
          <cell r="U136">
            <v>13.62</v>
          </cell>
          <cell r="V136">
            <v>14.48</v>
          </cell>
          <cell r="W136">
            <v>15.39</v>
          </cell>
          <cell r="X136">
            <v>16.239999999999998</v>
          </cell>
          <cell r="Y136">
            <v>16.57</v>
          </cell>
          <cell r="Z136">
            <v>17.95</v>
          </cell>
          <cell r="AA136">
            <v>18.489999999999998</v>
          </cell>
          <cell r="AB136">
            <v>19.46</v>
          </cell>
          <cell r="AC136">
            <v>20.38</v>
          </cell>
          <cell r="AD136">
            <v>21.26</v>
          </cell>
          <cell r="AE136">
            <v>22.21</v>
          </cell>
          <cell r="AF136">
            <v>23.14</v>
          </cell>
          <cell r="AG136">
            <v>24.02</v>
          </cell>
          <cell r="AH136">
            <v>24.86</v>
          </cell>
          <cell r="AI136">
            <v>25.67</v>
          </cell>
          <cell r="AJ136">
            <v>26.47</v>
          </cell>
          <cell r="AK136">
            <v>27.26</v>
          </cell>
          <cell r="AL136">
            <v>28.05</v>
          </cell>
          <cell r="AM136">
            <v>28.82</v>
          </cell>
          <cell r="AN136">
            <v>29.59</v>
          </cell>
          <cell r="AO136">
            <v>30.35</v>
          </cell>
          <cell r="AP136">
            <v>31.11</v>
          </cell>
          <cell r="AQ136">
            <v>31.85</v>
          </cell>
          <cell r="AR136">
            <v>32.590000000000003</v>
          </cell>
          <cell r="AS136">
            <v>33.32</v>
          </cell>
          <cell r="AT136">
            <v>34.049999999999997</v>
          </cell>
          <cell r="AU136">
            <v>34.770000000000003</v>
          </cell>
          <cell r="AV136">
            <v>35.49</v>
          </cell>
          <cell r="AW136">
            <v>36.200000000000003</v>
          </cell>
          <cell r="AX136">
            <v>36.909999999999997</v>
          </cell>
          <cell r="AY136">
            <v>37.61</v>
          </cell>
          <cell r="AZ136">
            <v>38.299999999999997</v>
          </cell>
          <cell r="BA136">
            <v>38.99</v>
          </cell>
          <cell r="BB136">
            <v>39.69</v>
          </cell>
          <cell r="BC136">
            <v>40.39</v>
          </cell>
        </row>
        <row r="137">
          <cell r="A137" t="str">
            <v>GDPPOP[ALLC]</v>
          </cell>
          <cell r="B137" t="str">
            <v>US$15ppp/cap</v>
          </cell>
          <cell r="C137" t="str">
            <v>EnerGreen</v>
          </cell>
          <cell r="D137" t="str">
            <v>GDPPOP[ALLC]_kUS$15ppa/habS2</v>
          </cell>
          <cell r="E137">
            <v>3.51</v>
          </cell>
          <cell r="F137">
            <v>3.78</v>
          </cell>
          <cell r="G137">
            <v>4.09</v>
          </cell>
          <cell r="H137">
            <v>4.4800000000000004</v>
          </cell>
          <cell r="I137">
            <v>4.9000000000000004</v>
          </cell>
          <cell r="J137">
            <v>5.42</v>
          </cell>
          <cell r="K137">
            <v>6.08</v>
          </cell>
          <cell r="L137">
            <v>6.91</v>
          </cell>
          <cell r="M137">
            <v>7.54</v>
          </cell>
          <cell r="N137">
            <v>8.2100000000000009</v>
          </cell>
          <cell r="O137">
            <v>9.0299999999999994</v>
          </cell>
          <cell r="P137">
            <v>9.84</v>
          </cell>
          <cell r="Q137">
            <v>10.55</v>
          </cell>
          <cell r="R137">
            <v>11.29</v>
          </cell>
          <cell r="S137">
            <v>12.05</v>
          </cell>
          <cell r="T137">
            <v>12.82</v>
          </cell>
          <cell r="U137">
            <v>13.62</v>
          </cell>
          <cell r="V137">
            <v>14.48</v>
          </cell>
          <cell r="W137">
            <v>15.39</v>
          </cell>
          <cell r="X137">
            <v>16.239999999999998</v>
          </cell>
          <cell r="Y137">
            <v>16.57</v>
          </cell>
          <cell r="Z137">
            <v>17.95</v>
          </cell>
          <cell r="AA137">
            <v>18.489999999999998</v>
          </cell>
          <cell r="AB137">
            <v>19.46</v>
          </cell>
          <cell r="AC137">
            <v>20.38</v>
          </cell>
          <cell r="AD137">
            <v>21.26</v>
          </cell>
          <cell r="AE137">
            <v>22.21</v>
          </cell>
          <cell r="AF137">
            <v>23.14</v>
          </cell>
          <cell r="AG137">
            <v>24.02</v>
          </cell>
          <cell r="AH137">
            <v>24.86</v>
          </cell>
          <cell r="AI137">
            <v>25.67</v>
          </cell>
          <cell r="AJ137">
            <v>26.47</v>
          </cell>
          <cell r="AK137">
            <v>27.26</v>
          </cell>
          <cell r="AL137">
            <v>28.05</v>
          </cell>
          <cell r="AM137">
            <v>28.82</v>
          </cell>
          <cell r="AN137">
            <v>29.59</v>
          </cell>
          <cell r="AO137">
            <v>30.35</v>
          </cell>
          <cell r="AP137">
            <v>31.11</v>
          </cell>
          <cell r="AQ137">
            <v>31.85</v>
          </cell>
          <cell r="AR137">
            <v>32.590000000000003</v>
          </cell>
          <cell r="AS137">
            <v>33.32</v>
          </cell>
          <cell r="AT137">
            <v>34.049999999999997</v>
          </cell>
          <cell r="AU137">
            <v>34.770000000000003</v>
          </cell>
          <cell r="AV137">
            <v>35.49</v>
          </cell>
          <cell r="AW137">
            <v>36.200000000000003</v>
          </cell>
          <cell r="AX137">
            <v>36.909999999999997</v>
          </cell>
          <cell r="AY137">
            <v>37.61</v>
          </cell>
          <cell r="AZ137">
            <v>38.299999999999997</v>
          </cell>
          <cell r="BA137">
            <v>38.99</v>
          </cell>
          <cell r="BB137">
            <v>39.69</v>
          </cell>
          <cell r="BC137">
            <v>40.39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4">
          <cell r="D24">
            <v>2000</v>
          </cell>
          <cell r="E24">
            <v>2005</v>
          </cell>
          <cell r="F24">
            <v>2010</v>
          </cell>
          <cell r="G24">
            <v>2015</v>
          </cell>
          <cell r="H24">
            <v>2020</v>
          </cell>
          <cell r="I24">
            <v>2025</v>
          </cell>
          <cell r="J24">
            <v>2030</v>
          </cell>
          <cell r="K24">
            <v>2035</v>
          </cell>
          <cell r="L24">
            <v>2040</v>
          </cell>
          <cell r="M24">
            <v>2045</v>
          </cell>
          <cell r="N24">
            <v>2050</v>
          </cell>
        </row>
        <row r="25">
          <cell r="C25" t="str">
            <v>EnerBase</v>
          </cell>
          <cell r="D25">
            <v>3843.0732499999999</v>
          </cell>
          <cell r="E25">
            <v>6602.2910000000002</v>
          </cell>
          <cell r="F25">
            <v>9535.4979999999996</v>
          </cell>
          <cell r="G25">
            <v>11465.776</v>
          </cell>
          <cell r="H25">
            <v>12393.157999999999</v>
          </cell>
          <cell r="I25">
            <v>13819.755999999999</v>
          </cell>
          <cell r="J25">
            <v>13460.89</v>
          </cell>
          <cell r="K25">
            <v>12645.039000000001</v>
          </cell>
          <cell r="L25">
            <v>11881.671</v>
          </cell>
          <cell r="M25">
            <v>11048.602999999999</v>
          </cell>
          <cell r="N25">
            <v>10436.754999999999</v>
          </cell>
        </row>
        <row r="26">
          <cell r="C26" t="str">
            <v>EnerBlue</v>
          </cell>
          <cell r="D26">
            <v>3843.0732499999999</v>
          </cell>
          <cell r="E26">
            <v>6602.2910000000002</v>
          </cell>
          <cell r="F26">
            <v>9535.4979999999996</v>
          </cell>
          <cell r="G26">
            <v>11465.776</v>
          </cell>
          <cell r="H26">
            <v>12393.157999999999</v>
          </cell>
          <cell r="I26">
            <v>13625.37</v>
          </cell>
          <cell r="J26">
            <v>11520.582</v>
          </cell>
          <cell r="K26">
            <v>7790.9660000000003</v>
          </cell>
          <cell r="L26">
            <v>4855.7924999999996</v>
          </cell>
          <cell r="M26">
            <v>2870.95325</v>
          </cell>
          <cell r="N26">
            <v>1861.0082500000001</v>
          </cell>
        </row>
        <row r="27">
          <cell r="C27" t="str">
            <v>EnerGreen</v>
          </cell>
          <cell r="D27">
            <v>3843.0732499999999</v>
          </cell>
          <cell r="E27">
            <v>6602.2910000000002</v>
          </cell>
          <cell r="F27">
            <v>9535.4979999999996</v>
          </cell>
          <cell r="G27">
            <v>11465.776</v>
          </cell>
          <cell r="H27">
            <v>12393.157999999999</v>
          </cell>
          <cell r="I27">
            <v>13469.51</v>
          </cell>
          <cell r="J27">
            <v>10128.237999999999</v>
          </cell>
          <cell r="K27">
            <v>5125.9570000000003</v>
          </cell>
          <cell r="L27">
            <v>2725.89975</v>
          </cell>
          <cell r="M27">
            <v>1816.87888</v>
          </cell>
          <cell r="N27">
            <v>1125.45688</v>
          </cell>
        </row>
        <row r="48">
          <cell r="B48" t="str">
            <v>tCO2/cap</v>
          </cell>
          <cell r="D48">
            <v>2000</v>
          </cell>
          <cell r="E48">
            <v>2005</v>
          </cell>
          <cell r="F48">
            <v>2010</v>
          </cell>
          <cell r="G48">
            <v>2015</v>
          </cell>
          <cell r="H48">
            <v>2020</v>
          </cell>
          <cell r="I48">
            <v>2025</v>
          </cell>
          <cell r="J48">
            <v>2030</v>
          </cell>
          <cell r="K48">
            <v>2035</v>
          </cell>
          <cell r="L48">
            <v>2040</v>
          </cell>
          <cell r="M48">
            <v>2045</v>
          </cell>
          <cell r="N48">
            <v>2050</v>
          </cell>
        </row>
        <row r="49">
          <cell r="C49" t="str">
            <v>EnerBase</v>
          </cell>
          <cell r="D49">
            <v>2.68</v>
          </cell>
          <cell r="E49">
            <v>4.49</v>
          </cell>
          <cell r="F49">
            <v>6.28</v>
          </cell>
          <cell r="G49">
            <v>7.31</v>
          </cell>
          <cell r="H49">
            <v>7.65</v>
          </cell>
          <cell r="I49">
            <v>8.73</v>
          </cell>
          <cell r="J49">
            <v>8.5299999999999994</v>
          </cell>
          <cell r="K49">
            <v>8.06</v>
          </cell>
          <cell r="L49">
            <v>7.67</v>
          </cell>
          <cell r="M49">
            <v>7.24</v>
          </cell>
          <cell r="N49">
            <v>7.02</v>
          </cell>
        </row>
        <row r="50">
          <cell r="C50" t="str">
            <v>EnerBlue</v>
          </cell>
          <cell r="D50">
            <v>2.68</v>
          </cell>
          <cell r="E50">
            <v>4.49</v>
          </cell>
          <cell r="F50">
            <v>6.28</v>
          </cell>
          <cell r="G50">
            <v>7.31</v>
          </cell>
          <cell r="H50">
            <v>7.65</v>
          </cell>
          <cell r="I50">
            <v>8.6</v>
          </cell>
          <cell r="J50">
            <v>7.26</v>
          </cell>
          <cell r="K50">
            <v>4.8</v>
          </cell>
          <cell r="L50">
            <v>2.89</v>
          </cell>
          <cell r="M50">
            <v>1.64</v>
          </cell>
          <cell r="N50">
            <v>1.0900000000000001</v>
          </cell>
        </row>
        <row r="51">
          <cell r="C51" t="str">
            <v>EnerGreen</v>
          </cell>
          <cell r="D51">
            <v>2.68</v>
          </cell>
          <cell r="E51">
            <v>4.49</v>
          </cell>
          <cell r="F51">
            <v>6.28</v>
          </cell>
          <cell r="G51">
            <v>7.31</v>
          </cell>
          <cell r="H51">
            <v>7.65</v>
          </cell>
          <cell r="I51">
            <v>8.5</v>
          </cell>
          <cell r="J51">
            <v>6.31</v>
          </cell>
          <cell r="K51">
            <v>2.94</v>
          </cell>
          <cell r="L51">
            <v>1.39</v>
          </cell>
          <cell r="M51">
            <v>0.91</v>
          </cell>
          <cell r="N51">
            <v>0.57999999999999996</v>
          </cell>
        </row>
        <row r="72">
          <cell r="B72" t="str">
            <v>tCO2/MUS$15ppp</v>
          </cell>
          <cell r="D72">
            <v>2000</v>
          </cell>
          <cell r="E72">
            <v>2005</v>
          </cell>
          <cell r="F72">
            <v>2010</v>
          </cell>
          <cell r="G72">
            <v>2015</v>
          </cell>
          <cell r="H72">
            <v>2020</v>
          </cell>
          <cell r="I72">
            <v>2025</v>
          </cell>
          <cell r="J72">
            <v>2030</v>
          </cell>
          <cell r="K72">
            <v>2035</v>
          </cell>
          <cell r="L72">
            <v>2040</v>
          </cell>
          <cell r="M72">
            <v>2045</v>
          </cell>
          <cell r="N72">
            <v>2050</v>
          </cell>
        </row>
        <row r="73">
          <cell r="C73" t="str">
            <v>EnerBase</v>
          </cell>
          <cell r="D73">
            <v>762.95</v>
          </cell>
          <cell r="E73">
            <v>828.44</v>
          </cell>
          <cell r="F73">
            <v>694.72</v>
          </cell>
          <cell r="G73">
            <v>569.91999999999996</v>
          </cell>
          <cell r="H73">
            <v>461.6</v>
          </cell>
          <cell r="I73">
            <v>410.46</v>
          </cell>
          <cell r="J73">
            <v>332.28</v>
          </cell>
          <cell r="K73">
            <v>272.41000000000003</v>
          </cell>
          <cell r="L73">
            <v>230.1</v>
          </cell>
          <cell r="M73">
            <v>196.22</v>
          </cell>
          <cell r="N73">
            <v>173.85</v>
          </cell>
        </row>
        <row r="74">
          <cell r="C74" t="str">
            <v>EnerBlue</v>
          </cell>
          <cell r="D74">
            <v>762.95</v>
          </cell>
          <cell r="E74">
            <v>828.44</v>
          </cell>
          <cell r="F74">
            <v>694.72</v>
          </cell>
          <cell r="G74">
            <v>569.91999999999996</v>
          </cell>
          <cell r="H74">
            <v>461.6</v>
          </cell>
          <cell r="I74">
            <v>404.61</v>
          </cell>
          <cell r="J74">
            <v>282.91000000000003</v>
          </cell>
          <cell r="K74">
            <v>162.21</v>
          </cell>
          <cell r="L74">
            <v>86.82</v>
          </cell>
          <cell r="M74">
            <v>44.42</v>
          </cell>
          <cell r="N74">
            <v>27.06</v>
          </cell>
        </row>
        <row r="75">
          <cell r="C75" t="str">
            <v>EnerGreen</v>
          </cell>
          <cell r="D75">
            <v>762.95</v>
          </cell>
          <cell r="E75">
            <v>828.44</v>
          </cell>
          <cell r="F75">
            <v>694.72</v>
          </cell>
          <cell r="G75">
            <v>569.91999999999996</v>
          </cell>
          <cell r="H75">
            <v>461.6</v>
          </cell>
          <cell r="I75">
            <v>399.79</v>
          </cell>
          <cell r="J75">
            <v>245.7</v>
          </cell>
          <cell r="K75">
            <v>99.45</v>
          </cell>
          <cell r="L75">
            <v>41.84</v>
          </cell>
          <cell r="M75">
            <v>24.62</v>
          </cell>
          <cell r="N75">
            <v>14.34</v>
          </cell>
        </row>
      </sheetData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Intro"/>
      <sheetName val="Demand"/>
      <sheetName val="Electricity"/>
      <sheetName val="Renewables"/>
      <sheetName val="Emissions"/>
      <sheetName val="Macro drivers"/>
      <sheetName val="Services"/>
    </sheetNames>
    <sheetDataSet>
      <sheetData sheetId="0">
        <row r="1">
          <cell r="D1" t="str">
            <v>date</v>
          </cell>
        </row>
        <row r="2">
          <cell r="A2" t="str">
            <v>Canada</v>
          </cell>
          <cell r="D2" t="str">
            <v>06-2025</v>
          </cell>
        </row>
        <row r="5">
          <cell r="B5" t="str">
            <v>Unit</v>
          </cell>
          <cell r="C5" t="str">
            <v>Scenario</v>
          </cell>
          <cell r="D5" t="str">
            <v>Unique Code</v>
          </cell>
          <cell r="E5">
            <v>2000</v>
          </cell>
          <cell r="F5">
            <v>2001</v>
          </cell>
          <cell r="G5">
            <v>2002</v>
          </cell>
          <cell r="H5">
            <v>2003</v>
          </cell>
          <cell r="I5">
            <v>2004</v>
          </cell>
          <cell r="J5">
            <v>2005</v>
          </cell>
          <cell r="K5">
            <v>2006</v>
          </cell>
          <cell r="L5">
            <v>2007</v>
          </cell>
          <cell r="M5">
            <v>2008</v>
          </cell>
          <cell r="N5">
            <v>2009</v>
          </cell>
          <cell r="O5">
            <v>2010</v>
          </cell>
          <cell r="P5">
            <v>2011</v>
          </cell>
          <cell r="Q5">
            <v>2012</v>
          </cell>
          <cell r="R5">
            <v>2013</v>
          </cell>
          <cell r="S5">
            <v>2014</v>
          </cell>
          <cell r="T5">
            <v>2015</v>
          </cell>
          <cell r="U5">
            <v>2016</v>
          </cell>
          <cell r="V5">
            <v>2017</v>
          </cell>
          <cell r="W5">
            <v>2018</v>
          </cell>
          <cell r="X5">
            <v>2019</v>
          </cell>
          <cell r="Y5">
            <v>2020</v>
          </cell>
          <cell r="Z5">
            <v>2021</v>
          </cell>
          <cell r="AA5">
            <v>2022</v>
          </cell>
          <cell r="AB5">
            <v>2023</v>
          </cell>
          <cell r="AC5">
            <v>2024</v>
          </cell>
          <cell r="AD5">
            <v>2025</v>
          </cell>
          <cell r="AE5">
            <v>2026</v>
          </cell>
          <cell r="AF5">
            <v>2027</v>
          </cell>
          <cell r="AG5">
            <v>2028</v>
          </cell>
          <cell r="AH5">
            <v>2029</v>
          </cell>
          <cell r="AI5">
            <v>2030</v>
          </cell>
          <cell r="AJ5">
            <v>2031</v>
          </cell>
          <cell r="AK5">
            <v>2032</v>
          </cell>
          <cell r="AL5">
            <v>2033</v>
          </cell>
          <cell r="AM5">
            <v>2034</v>
          </cell>
          <cell r="AN5">
            <v>2035</v>
          </cell>
          <cell r="AO5">
            <v>2036</v>
          </cell>
          <cell r="AP5">
            <v>2037</v>
          </cell>
          <cell r="AQ5">
            <v>2038</v>
          </cell>
          <cell r="AR5">
            <v>2039</v>
          </cell>
          <cell r="AS5">
            <v>2040</v>
          </cell>
          <cell r="AT5">
            <v>2041</v>
          </cell>
          <cell r="AU5">
            <v>2042</v>
          </cell>
          <cell r="AV5">
            <v>2043</v>
          </cell>
          <cell r="AW5">
            <v>2044</v>
          </cell>
          <cell r="AX5">
            <v>2045</v>
          </cell>
          <cell r="AY5">
            <v>2046</v>
          </cell>
          <cell r="AZ5">
            <v>2047</v>
          </cell>
          <cell r="BA5">
            <v>2048</v>
          </cell>
          <cell r="BB5">
            <v>2049</v>
          </cell>
          <cell r="BC5">
            <v>2050</v>
          </cell>
        </row>
        <row r="6">
          <cell r="A6" t="str">
            <v>PETOT WEO[ALLC]</v>
          </cell>
          <cell r="B6" t="str">
            <v>ktoe</v>
          </cell>
          <cell r="C6" t="str">
            <v>EnerBase</v>
          </cell>
          <cell r="D6" t="str">
            <v>PETOT WEO[ALLC]_ktepS3</v>
          </cell>
          <cell r="E6">
            <v>256941</v>
          </cell>
          <cell r="F6">
            <v>252329.44</v>
          </cell>
          <cell r="G6">
            <v>252383.72</v>
          </cell>
          <cell r="H6">
            <v>265458.34000000003</v>
          </cell>
          <cell r="I6">
            <v>270903.88</v>
          </cell>
          <cell r="J6">
            <v>275476.94</v>
          </cell>
          <cell r="K6">
            <v>279754.96999999997</v>
          </cell>
          <cell r="L6">
            <v>280826.71999999997</v>
          </cell>
          <cell r="M6">
            <v>274303.25</v>
          </cell>
          <cell r="N6">
            <v>264944.81</v>
          </cell>
          <cell r="O6">
            <v>265150.21999999997</v>
          </cell>
          <cell r="P6">
            <v>271064.38</v>
          </cell>
          <cell r="Q6">
            <v>274344.90999999997</v>
          </cell>
          <cell r="R6">
            <v>279725.71999999997</v>
          </cell>
          <cell r="S6">
            <v>286125.56</v>
          </cell>
          <cell r="T6">
            <v>285374.84000000003</v>
          </cell>
          <cell r="U6">
            <v>297201.75</v>
          </cell>
          <cell r="V6">
            <v>308908.40999999997</v>
          </cell>
          <cell r="W6">
            <v>312140.84000000003</v>
          </cell>
          <cell r="X6">
            <v>314655.21999999997</v>
          </cell>
          <cell r="Y6">
            <v>295053</v>
          </cell>
          <cell r="Z6">
            <v>300876.78000000003</v>
          </cell>
          <cell r="AA6">
            <v>305560.15999999997</v>
          </cell>
          <cell r="AB6">
            <v>300688.06</v>
          </cell>
          <cell r="AC6">
            <v>306211.53000000003</v>
          </cell>
          <cell r="AD6">
            <v>306680.40999999997</v>
          </cell>
          <cell r="AE6">
            <v>307298.13</v>
          </cell>
          <cell r="AF6">
            <v>306651.03000000003</v>
          </cell>
          <cell r="AG6">
            <v>306157.34000000003</v>
          </cell>
          <cell r="AH6">
            <v>305767.25</v>
          </cell>
          <cell r="AI6">
            <v>305121.03000000003</v>
          </cell>
          <cell r="AJ6">
            <v>305190.96999999997</v>
          </cell>
          <cell r="AK6">
            <v>304428.31</v>
          </cell>
          <cell r="AL6">
            <v>302744</v>
          </cell>
          <cell r="AM6">
            <v>300783.03000000003</v>
          </cell>
          <cell r="AN6">
            <v>299125.19</v>
          </cell>
          <cell r="AO6">
            <v>297538.78000000003</v>
          </cell>
          <cell r="AP6">
            <v>296139.84000000003</v>
          </cell>
          <cell r="AQ6">
            <v>294924.38</v>
          </cell>
          <cell r="AR6">
            <v>293858.90999999997</v>
          </cell>
          <cell r="AS6">
            <v>292965</v>
          </cell>
          <cell r="AT6">
            <v>291923.56</v>
          </cell>
          <cell r="AU6">
            <v>291087.56</v>
          </cell>
          <cell r="AV6">
            <v>290459.75</v>
          </cell>
          <cell r="AW6">
            <v>290032.03000000003</v>
          </cell>
          <cell r="AX6">
            <v>289749.06</v>
          </cell>
          <cell r="AY6">
            <v>289399.38</v>
          </cell>
          <cell r="AZ6">
            <v>289108.90999999997</v>
          </cell>
          <cell r="BA6">
            <v>288871.96999999997</v>
          </cell>
          <cell r="BB6">
            <v>288624.38</v>
          </cell>
          <cell r="BC6">
            <v>288371.90999999997</v>
          </cell>
        </row>
        <row r="7">
          <cell r="A7" t="str">
            <v>PETOT WEO[ALLC]</v>
          </cell>
          <cell r="B7" t="str">
            <v>ktoe</v>
          </cell>
          <cell r="C7" t="str">
            <v>EnerBlue</v>
          </cell>
          <cell r="D7" t="str">
            <v>PETOT WEO[ALLC]_ktepS1</v>
          </cell>
          <cell r="E7">
            <v>256941</v>
          </cell>
          <cell r="F7">
            <v>252329.44</v>
          </cell>
          <cell r="G7">
            <v>252383.72</v>
          </cell>
          <cell r="H7">
            <v>265458.34000000003</v>
          </cell>
          <cell r="I7">
            <v>270903.88</v>
          </cell>
          <cell r="J7">
            <v>275476.94</v>
          </cell>
          <cell r="K7">
            <v>279754.96999999997</v>
          </cell>
          <cell r="L7">
            <v>280826.71999999997</v>
          </cell>
          <cell r="M7">
            <v>274303.25</v>
          </cell>
          <cell r="N7">
            <v>264944.81</v>
          </cell>
          <cell r="O7">
            <v>265150.21999999997</v>
          </cell>
          <cell r="P7">
            <v>271064.38</v>
          </cell>
          <cell r="Q7">
            <v>274344.90999999997</v>
          </cell>
          <cell r="R7">
            <v>279725.71999999997</v>
          </cell>
          <cell r="S7">
            <v>286125.56</v>
          </cell>
          <cell r="T7">
            <v>285374.84000000003</v>
          </cell>
          <cell r="U7">
            <v>297201.75</v>
          </cell>
          <cell r="V7">
            <v>308908.40999999997</v>
          </cell>
          <cell r="W7">
            <v>312140.84000000003</v>
          </cell>
          <cell r="X7">
            <v>314655.21999999997</v>
          </cell>
          <cell r="Y7">
            <v>295053</v>
          </cell>
          <cell r="Z7">
            <v>300876.78000000003</v>
          </cell>
          <cell r="AA7">
            <v>305560.15999999997</v>
          </cell>
          <cell r="AB7">
            <v>300688.06</v>
          </cell>
          <cell r="AC7">
            <v>304238.06</v>
          </cell>
          <cell r="AD7">
            <v>305103.09000000003</v>
          </cell>
          <cell r="AE7">
            <v>294768.38</v>
          </cell>
          <cell r="AF7">
            <v>285593.28000000003</v>
          </cell>
          <cell r="AG7">
            <v>277612.40999999997</v>
          </cell>
          <cell r="AH7">
            <v>270082.03000000003</v>
          </cell>
          <cell r="AI7">
            <v>261045.14</v>
          </cell>
          <cell r="AJ7">
            <v>251889.89</v>
          </cell>
          <cell r="AK7">
            <v>243507.08</v>
          </cell>
          <cell r="AL7">
            <v>237461.89</v>
          </cell>
          <cell r="AM7">
            <v>232009.23</v>
          </cell>
          <cell r="AN7">
            <v>227185</v>
          </cell>
          <cell r="AO7">
            <v>223234.7</v>
          </cell>
          <cell r="AP7">
            <v>219586.5</v>
          </cell>
          <cell r="AQ7">
            <v>216103.47</v>
          </cell>
          <cell r="AR7">
            <v>213057.88</v>
          </cell>
          <cell r="AS7">
            <v>210146.14</v>
          </cell>
          <cell r="AT7">
            <v>207205.27</v>
          </cell>
          <cell r="AU7">
            <v>204266.44</v>
          </cell>
          <cell r="AV7">
            <v>201489.78</v>
          </cell>
          <cell r="AW7">
            <v>199000.45</v>
          </cell>
          <cell r="AX7">
            <v>196561.53</v>
          </cell>
          <cell r="AY7">
            <v>194182.58</v>
          </cell>
          <cell r="AZ7">
            <v>192126.7</v>
          </cell>
          <cell r="BA7">
            <v>190220.56</v>
          </cell>
          <cell r="BB7">
            <v>188460.84</v>
          </cell>
          <cell r="BC7">
            <v>186836.03</v>
          </cell>
        </row>
        <row r="8">
          <cell r="A8" t="str">
            <v>PETOT WEO[ALLC]</v>
          </cell>
          <cell r="B8" t="str">
            <v>ktoe</v>
          </cell>
          <cell r="C8" t="str">
            <v>EnerGreen</v>
          </cell>
          <cell r="D8" t="str">
            <v>PETOT WEO[ALLC]_ktepS2</v>
          </cell>
          <cell r="E8">
            <v>256941</v>
          </cell>
          <cell r="F8">
            <v>252329.44</v>
          </cell>
          <cell r="G8">
            <v>252383.72</v>
          </cell>
          <cell r="H8">
            <v>265458.34000000003</v>
          </cell>
          <cell r="I8">
            <v>270903.88</v>
          </cell>
          <cell r="J8">
            <v>275476.94</v>
          </cell>
          <cell r="K8">
            <v>279754.96999999997</v>
          </cell>
          <cell r="L8">
            <v>280826.71999999997</v>
          </cell>
          <cell r="M8">
            <v>274303.25</v>
          </cell>
          <cell r="N8">
            <v>264944.81</v>
          </cell>
          <cell r="O8">
            <v>265150.21999999997</v>
          </cell>
          <cell r="P8">
            <v>271064.38</v>
          </cell>
          <cell r="Q8">
            <v>274344.90999999997</v>
          </cell>
          <cell r="R8">
            <v>279725.71999999997</v>
          </cell>
          <cell r="S8">
            <v>286125.56</v>
          </cell>
          <cell r="T8">
            <v>285374.84000000003</v>
          </cell>
          <cell r="U8">
            <v>297201.75</v>
          </cell>
          <cell r="V8">
            <v>308908.40999999997</v>
          </cell>
          <cell r="W8">
            <v>312140.84000000003</v>
          </cell>
          <cell r="X8">
            <v>314655.21999999997</v>
          </cell>
          <cell r="Y8">
            <v>295053</v>
          </cell>
          <cell r="Z8">
            <v>300876.78000000003</v>
          </cell>
          <cell r="AA8">
            <v>305560.15999999997</v>
          </cell>
          <cell r="AB8">
            <v>300688.06</v>
          </cell>
          <cell r="AC8">
            <v>303211.21999999997</v>
          </cell>
          <cell r="AD8">
            <v>301345.31</v>
          </cell>
          <cell r="AE8">
            <v>284873.03000000003</v>
          </cell>
          <cell r="AF8">
            <v>272936.90999999997</v>
          </cell>
          <cell r="AG8">
            <v>261460.58</v>
          </cell>
          <cell r="AH8">
            <v>249148.55</v>
          </cell>
          <cell r="AI8">
            <v>237983.98</v>
          </cell>
          <cell r="AJ8">
            <v>227524.7</v>
          </cell>
          <cell r="AK8">
            <v>218318.17</v>
          </cell>
          <cell r="AL8">
            <v>210395.17</v>
          </cell>
          <cell r="AM8">
            <v>203753.66</v>
          </cell>
          <cell r="AN8">
            <v>198250.48</v>
          </cell>
          <cell r="AO8">
            <v>193813.59</v>
          </cell>
          <cell r="AP8">
            <v>190081.91</v>
          </cell>
          <cell r="AQ8">
            <v>186859.33</v>
          </cell>
          <cell r="AR8">
            <v>183880.11</v>
          </cell>
          <cell r="AS8">
            <v>181263.56</v>
          </cell>
          <cell r="AT8">
            <v>178602.86</v>
          </cell>
          <cell r="AU8">
            <v>176044.95</v>
          </cell>
          <cell r="AV8">
            <v>173737.14</v>
          </cell>
          <cell r="AW8">
            <v>171717.89</v>
          </cell>
          <cell r="AX8">
            <v>169942.81</v>
          </cell>
          <cell r="AY8">
            <v>168271.8</v>
          </cell>
          <cell r="AZ8">
            <v>166741.34</v>
          </cell>
          <cell r="BA8">
            <v>165347.73000000001</v>
          </cell>
          <cell r="BB8">
            <v>164108.32999999999</v>
          </cell>
          <cell r="BC8">
            <v>163000.19</v>
          </cell>
        </row>
        <row r="9">
          <cell r="A9" t="str">
            <v>FCTOTAL[ALLC]</v>
          </cell>
          <cell r="B9" t="str">
            <v>ktoe</v>
          </cell>
          <cell r="C9" t="str">
            <v>EnerBase</v>
          </cell>
          <cell r="D9" t="str">
            <v>FCTOTAL[ALLC]_ktepS3</v>
          </cell>
          <cell r="E9">
            <v>177636.06</v>
          </cell>
          <cell r="F9">
            <v>172269.81</v>
          </cell>
          <cell r="G9">
            <v>180403.38</v>
          </cell>
          <cell r="H9">
            <v>188227</v>
          </cell>
          <cell r="I9">
            <v>190750.67</v>
          </cell>
          <cell r="J9">
            <v>185619.66</v>
          </cell>
          <cell r="K9">
            <v>182543.17</v>
          </cell>
          <cell r="L9">
            <v>188800.08</v>
          </cell>
          <cell r="M9">
            <v>185419.2</v>
          </cell>
          <cell r="N9">
            <v>176564.84</v>
          </cell>
          <cell r="O9">
            <v>181386.13</v>
          </cell>
          <cell r="P9">
            <v>187592.83</v>
          </cell>
          <cell r="Q9">
            <v>187195.61</v>
          </cell>
          <cell r="R9">
            <v>188692.94</v>
          </cell>
          <cell r="S9">
            <v>189799.77</v>
          </cell>
          <cell r="T9">
            <v>188302.16</v>
          </cell>
          <cell r="U9">
            <v>189034.05</v>
          </cell>
          <cell r="V9">
            <v>193094.02</v>
          </cell>
          <cell r="W9">
            <v>197888.23</v>
          </cell>
          <cell r="X9">
            <v>198309.09</v>
          </cell>
          <cell r="Y9">
            <v>181190.69</v>
          </cell>
          <cell r="Z9">
            <v>187045.22</v>
          </cell>
          <cell r="AA9">
            <v>195883.56</v>
          </cell>
          <cell r="AB9">
            <v>195506.78</v>
          </cell>
          <cell r="AC9">
            <v>196552.98</v>
          </cell>
          <cell r="AD9">
            <v>196283.67</v>
          </cell>
          <cell r="AE9">
            <v>195705.48</v>
          </cell>
          <cell r="AF9">
            <v>195469.88</v>
          </cell>
          <cell r="AG9">
            <v>195371.69</v>
          </cell>
          <cell r="AH9">
            <v>194853.25</v>
          </cell>
          <cell r="AI9">
            <v>194479.42</v>
          </cell>
          <cell r="AJ9">
            <v>194657.08</v>
          </cell>
          <cell r="AK9">
            <v>195007.3</v>
          </cell>
          <cell r="AL9">
            <v>195087.34</v>
          </cell>
          <cell r="AM9">
            <v>194986.11</v>
          </cell>
          <cell r="AN9">
            <v>194810.33</v>
          </cell>
          <cell r="AO9">
            <v>194548.55</v>
          </cell>
          <cell r="AP9">
            <v>194261.5</v>
          </cell>
          <cell r="AQ9">
            <v>193926.64</v>
          </cell>
          <cell r="AR9">
            <v>193559.72</v>
          </cell>
          <cell r="AS9">
            <v>193172.47</v>
          </cell>
          <cell r="AT9">
            <v>192758.11</v>
          </cell>
          <cell r="AU9">
            <v>192390.06</v>
          </cell>
          <cell r="AV9">
            <v>192071.36</v>
          </cell>
          <cell r="AW9">
            <v>191801.55</v>
          </cell>
          <cell r="AX9">
            <v>191578.42</v>
          </cell>
          <cell r="AY9">
            <v>191297.39</v>
          </cell>
          <cell r="AZ9">
            <v>191065.08</v>
          </cell>
          <cell r="BA9">
            <v>190868.02</v>
          </cell>
          <cell r="BB9">
            <v>190703.73</v>
          </cell>
          <cell r="BC9">
            <v>190571.72</v>
          </cell>
        </row>
        <row r="10">
          <cell r="A10" t="str">
            <v>FCTOTAL[ALLC]</v>
          </cell>
          <cell r="B10" t="str">
            <v>ktoe</v>
          </cell>
          <cell r="C10" t="str">
            <v>EnerBlue</v>
          </cell>
          <cell r="D10" t="str">
            <v>FCTOTAL[ALLC]_ktepS1</v>
          </cell>
          <cell r="E10">
            <v>177636.06</v>
          </cell>
          <cell r="F10">
            <v>172269.81</v>
          </cell>
          <cell r="G10">
            <v>180403.38</v>
          </cell>
          <cell r="H10">
            <v>188227</v>
          </cell>
          <cell r="I10">
            <v>190750.67</v>
          </cell>
          <cell r="J10">
            <v>185619.66</v>
          </cell>
          <cell r="K10">
            <v>182543.17</v>
          </cell>
          <cell r="L10">
            <v>188800.08</v>
          </cell>
          <cell r="M10">
            <v>185419.2</v>
          </cell>
          <cell r="N10">
            <v>176564.84</v>
          </cell>
          <cell r="O10">
            <v>181386.13</v>
          </cell>
          <cell r="P10">
            <v>187592.83</v>
          </cell>
          <cell r="Q10">
            <v>187195.61</v>
          </cell>
          <cell r="R10">
            <v>188692.94</v>
          </cell>
          <cell r="S10">
            <v>189799.77</v>
          </cell>
          <cell r="T10">
            <v>188302.16</v>
          </cell>
          <cell r="U10">
            <v>189034.05</v>
          </cell>
          <cell r="V10">
            <v>193094.02</v>
          </cell>
          <cell r="W10">
            <v>197888.23</v>
          </cell>
          <cell r="X10">
            <v>198309.09</v>
          </cell>
          <cell r="Y10">
            <v>181190.69</v>
          </cell>
          <cell r="Z10">
            <v>187045.22</v>
          </cell>
          <cell r="AA10">
            <v>195883.56</v>
          </cell>
          <cell r="AB10">
            <v>195506.78</v>
          </cell>
          <cell r="AC10">
            <v>195777.61</v>
          </cell>
          <cell r="AD10">
            <v>192655.05</v>
          </cell>
          <cell r="AE10">
            <v>188043.88</v>
          </cell>
          <cell r="AF10">
            <v>183456.92</v>
          </cell>
          <cell r="AG10">
            <v>178689.95</v>
          </cell>
          <cell r="AH10">
            <v>173498.14</v>
          </cell>
          <cell r="AI10">
            <v>168348</v>
          </cell>
          <cell r="AJ10">
            <v>163779.22</v>
          </cell>
          <cell r="AK10">
            <v>160073.53</v>
          </cell>
          <cell r="AL10">
            <v>156692.56</v>
          </cell>
          <cell r="AM10">
            <v>153722.23000000001</v>
          </cell>
          <cell r="AN10">
            <v>151120.56</v>
          </cell>
          <cell r="AO10">
            <v>148835.72</v>
          </cell>
          <cell r="AP10">
            <v>146798.23000000001</v>
          </cell>
          <cell r="AQ10">
            <v>144896.14000000001</v>
          </cell>
          <cell r="AR10">
            <v>143128.16</v>
          </cell>
          <cell r="AS10">
            <v>141444.26999999999</v>
          </cell>
          <cell r="AT10">
            <v>139801.31</v>
          </cell>
          <cell r="AU10">
            <v>138251.25</v>
          </cell>
          <cell r="AV10">
            <v>136786.57999999999</v>
          </cell>
          <cell r="AW10">
            <v>135416.26999999999</v>
          </cell>
          <cell r="AX10">
            <v>134140.66</v>
          </cell>
          <cell r="AY10">
            <v>132896.75</v>
          </cell>
          <cell r="AZ10">
            <v>131760.10999999999</v>
          </cell>
          <cell r="BA10">
            <v>130718.26</v>
          </cell>
          <cell r="BB10">
            <v>129766.43</v>
          </cell>
          <cell r="BC10">
            <v>128909.3</v>
          </cell>
        </row>
        <row r="11">
          <cell r="A11" t="str">
            <v>FCTOTAL[ALLC]</v>
          </cell>
          <cell r="B11" t="str">
            <v>ktoe</v>
          </cell>
          <cell r="C11" t="str">
            <v>EnerGreen</v>
          </cell>
          <cell r="D11" t="str">
            <v>FCTOTAL[ALLC]_ktepS2</v>
          </cell>
          <cell r="E11">
            <v>177636.06</v>
          </cell>
          <cell r="F11">
            <v>172269.81</v>
          </cell>
          <cell r="G11">
            <v>180403.38</v>
          </cell>
          <cell r="H11">
            <v>188227</v>
          </cell>
          <cell r="I11">
            <v>190750.67</v>
          </cell>
          <cell r="J11">
            <v>185619.66</v>
          </cell>
          <cell r="K11">
            <v>182543.17</v>
          </cell>
          <cell r="L11">
            <v>188800.08</v>
          </cell>
          <cell r="M11">
            <v>185419.2</v>
          </cell>
          <cell r="N11">
            <v>176564.84</v>
          </cell>
          <cell r="O11">
            <v>181386.13</v>
          </cell>
          <cell r="P11">
            <v>187592.83</v>
          </cell>
          <cell r="Q11">
            <v>187195.61</v>
          </cell>
          <cell r="R11">
            <v>188692.94</v>
          </cell>
          <cell r="S11">
            <v>189799.77</v>
          </cell>
          <cell r="T11">
            <v>188302.16</v>
          </cell>
          <cell r="U11">
            <v>189034.05</v>
          </cell>
          <cell r="V11">
            <v>193094.02</v>
          </cell>
          <cell r="W11">
            <v>197888.23</v>
          </cell>
          <cell r="X11">
            <v>198309.09</v>
          </cell>
          <cell r="Y11">
            <v>181190.69</v>
          </cell>
          <cell r="Z11">
            <v>187045.22</v>
          </cell>
          <cell r="AA11">
            <v>195883.56</v>
          </cell>
          <cell r="AB11">
            <v>195506.78</v>
          </cell>
          <cell r="AC11">
            <v>195005.77</v>
          </cell>
          <cell r="AD11">
            <v>189599.97</v>
          </cell>
          <cell r="AE11">
            <v>182142.89</v>
          </cell>
          <cell r="AF11">
            <v>175047.59</v>
          </cell>
          <cell r="AG11">
            <v>168364.77</v>
          </cell>
          <cell r="AH11">
            <v>161383.72</v>
          </cell>
          <cell r="AI11">
            <v>154631.95000000001</v>
          </cell>
          <cell r="AJ11">
            <v>148688.31</v>
          </cell>
          <cell r="AK11">
            <v>143869.64000000001</v>
          </cell>
          <cell r="AL11">
            <v>139623.84</v>
          </cell>
          <cell r="AM11">
            <v>136115.92000000001</v>
          </cell>
          <cell r="AN11">
            <v>133154.56</v>
          </cell>
          <cell r="AO11">
            <v>130672.27</v>
          </cell>
          <cell r="AP11">
            <v>128538.87</v>
          </cell>
          <cell r="AQ11">
            <v>126590.25</v>
          </cell>
          <cell r="AR11">
            <v>124784.43</v>
          </cell>
          <cell r="AS11">
            <v>123162.3</v>
          </cell>
          <cell r="AT11">
            <v>121629.12</v>
          </cell>
          <cell r="AU11">
            <v>120238.3</v>
          </cell>
          <cell r="AV11">
            <v>118973.47</v>
          </cell>
          <cell r="AW11">
            <v>117867.57</v>
          </cell>
          <cell r="AX11">
            <v>116885.9</v>
          </cell>
          <cell r="AY11">
            <v>115939.99</v>
          </cell>
          <cell r="AZ11">
            <v>115112.34</v>
          </cell>
          <cell r="BA11">
            <v>114400.52</v>
          </cell>
          <cell r="BB11">
            <v>113794.9</v>
          </cell>
          <cell r="BC11">
            <v>113288.99</v>
          </cell>
        </row>
        <row r="12">
          <cell r="A12" t="str">
            <v>FCFUEL[ALLC,COAL]</v>
          </cell>
          <cell r="B12" t="str">
            <v>ktoe</v>
          </cell>
          <cell r="C12" t="str">
            <v>EnerBase</v>
          </cell>
          <cell r="D12" t="str">
            <v>FCFUEL[ALLC,COAL]_ktepS3</v>
          </cell>
          <cell r="E12">
            <v>4883.71</v>
          </cell>
          <cell r="F12">
            <v>4785.53</v>
          </cell>
          <cell r="G12">
            <v>4662.29</v>
          </cell>
          <cell r="H12">
            <v>4946.5</v>
          </cell>
          <cell r="I12">
            <v>5357.95</v>
          </cell>
          <cell r="J12">
            <v>4851.3599999999997</v>
          </cell>
          <cell r="K12">
            <v>5096.6099999999997</v>
          </cell>
          <cell r="L12">
            <v>5163.63</v>
          </cell>
          <cell r="M12">
            <v>5084.28</v>
          </cell>
          <cell r="N12">
            <v>3439.7</v>
          </cell>
          <cell r="O12">
            <v>4565.28</v>
          </cell>
          <cell r="P12">
            <v>4435.6400000000003</v>
          </cell>
          <cell r="Q12">
            <v>4615.78</v>
          </cell>
          <cell r="R12">
            <v>3751.82</v>
          </cell>
          <cell r="S12">
            <v>3941.55</v>
          </cell>
          <cell r="T12">
            <v>3639.05</v>
          </cell>
          <cell r="U12">
            <v>3622.87</v>
          </cell>
          <cell r="V12">
            <v>3832.79</v>
          </cell>
          <cell r="W12">
            <v>3763</v>
          </cell>
          <cell r="X12">
            <v>3581.95</v>
          </cell>
          <cell r="Y12">
            <v>3120.11</v>
          </cell>
          <cell r="Z12">
            <v>3524.7</v>
          </cell>
          <cell r="AA12">
            <v>3358.78</v>
          </cell>
          <cell r="AB12">
            <v>3762.98</v>
          </cell>
          <cell r="AC12">
            <v>3762.55</v>
          </cell>
          <cell r="AD12">
            <v>3686.24</v>
          </cell>
          <cell r="AE12">
            <v>3606.24</v>
          </cell>
          <cell r="AF12">
            <v>3517.87</v>
          </cell>
          <cell r="AG12">
            <v>3428.69</v>
          </cell>
          <cell r="AH12">
            <v>3328.77</v>
          </cell>
          <cell r="AI12">
            <v>3223.66</v>
          </cell>
          <cell r="AJ12">
            <v>3121.63</v>
          </cell>
          <cell r="AK12">
            <v>3023.29</v>
          </cell>
          <cell r="AL12">
            <v>2928.62</v>
          </cell>
          <cell r="AM12">
            <v>2839.1</v>
          </cell>
          <cell r="AN12">
            <v>2748.21</v>
          </cell>
          <cell r="AO12">
            <v>2663.79</v>
          </cell>
          <cell r="AP12">
            <v>2584.0300000000002</v>
          </cell>
          <cell r="AQ12">
            <v>2508.91</v>
          </cell>
          <cell r="AR12">
            <v>2438.19</v>
          </cell>
          <cell r="AS12">
            <v>2371.9499999999998</v>
          </cell>
          <cell r="AT12">
            <v>2310.1</v>
          </cell>
          <cell r="AU12">
            <v>2252.3200000000002</v>
          </cell>
          <cell r="AV12">
            <v>2196.21</v>
          </cell>
          <cell r="AW12">
            <v>2143.06</v>
          </cell>
          <cell r="AX12">
            <v>2093.67</v>
          </cell>
          <cell r="AY12">
            <v>2047.56</v>
          </cell>
          <cell r="AZ12">
            <v>2004.06</v>
          </cell>
          <cell r="BA12">
            <v>1962.91</v>
          </cell>
          <cell r="BB12">
            <v>1924.28</v>
          </cell>
          <cell r="BC12">
            <v>1888.23</v>
          </cell>
        </row>
        <row r="13">
          <cell r="A13" t="str">
            <v>FCFUEL[ALLC,COAL]</v>
          </cell>
          <cell r="B13" t="str">
            <v>ktoe</v>
          </cell>
          <cell r="C13" t="str">
            <v>EnerBlue</v>
          </cell>
          <cell r="D13" t="str">
            <v>FCFUEL[ALLC,COAL]_ktepS1</v>
          </cell>
          <cell r="E13">
            <v>4883.71</v>
          </cell>
          <cell r="F13">
            <v>4785.53</v>
          </cell>
          <cell r="G13">
            <v>4662.29</v>
          </cell>
          <cell r="H13">
            <v>4946.5</v>
          </cell>
          <cell r="I13">
            <v>5357.95</v>
          </cell>
          <cell r="J13">
            <v>4851.3599999999997</v>
          </cell>
          <cell r="K13">
            <v>5096.6099999999997</v>
          </cell>
          <cell r="L13">
            <v>5163.63</v>
          </cell>
          <cell r="M13">
            <v>5084.28</v>
          </cell>
          <cell r="N13">
            <v>3439.7</v>
          </cell>
          <cell r="O13">
            <v>4565.28</v>
          </cell>
          <cell r="P13">
            <v>4435.6400000000003</v>
          </cell>
          <cell r="Q13">
            <v>4615.78</v>
          </cell>
          <cell r="R13">
            <v>3751.82</v>
          </cell>
          <cell r="S13">
            <v>3941.55</v>
          </cell>
          <cell r="T13">
            <v>3639.05</v>
          </cell>
          <cell r="U13">
            <v>3622.87</v>
          </cell>
          <cell r="V13">
            <v>3832.79</v>
          </cell>
          <cell r="W13">
            <v>3763</v>
          </cell>
          <cell r="X13">
            <v>3581.95</v>
          </cell>
          <cell r="Y13">
            <v>3120.11</v>
          </cell>
          <cell r="Z13">
            <v>3524.7</v>
          </cell>
          <cell r="AA13">
            <v>3358.78</v>
          </cell>
          <cell r="AB13">
            <v>3762.98</v>
          </cell>
          <cell r="AC13">
            <v>3842.29</v>
          </cell>
          <cell r="AD13">
            <v>3625.6</v>
          </cell>
          <cell r="AE13">
            <v>3353.21</v>
          </cell>
          <cell r="AF13">
            <v>3058.78</v>
          </cell>
          <cell r="AG13">
            <v>2719.72</v>
          </cell>
          <cell r="AH13">
            <v>2372.58</v>
          </cell>
          <cell r="AI13">
            <v>2047.37</v>
          </cell>
          <cell r="AJ13">
            <v>1761.36</v>
          </cell>
          <cell r="AK13">
            <v>1531.24</v>
          </cell>
          <cell r="AL13">
            <v>1354.43</v>
          </cell>
          <cell r="AM13">
            <v>1229.96</v>
          </cell>
          <cell r="AN13">
            <v>1132.01</v>
          </cell>
          <cell r="AO13">
            <v>1053.2</v>
          </cell>
          <cell r="AP13">
            <v>987.64</v>
          </cell>
          <cell r="AQ13">
            <v>931.78</v>
          </cell>
          <cell r="AR13">
            <v>882.71</v>
          </cell>
          <cell r="AS13">
            <v>838.49</v>
          </cell>
          <cell r="AT13">
            <v>797.25</v>
          </cell>
          <cell r="AU13">
            <v>758.69</v>
          </cell>
          <cell r="AV13">
            <v>722.62</v>
          </cell>
          <cell r="AW13">
            <v>688.77</v>
          </cell>
          <cell r="AX13">
            <v>657.01</v>
          </cell>
          <cell r="AY13">
            <v>627.07000000000005</v>
          </cell>
          <cell r="AZ13">
            <v>598.77</v>
          </cell>
          <cell r="BA13">
            <v>572.03</v>
          </cell>
          <cell r="BB13">
            <v>546.86</v>
          </cell>
          <cell r="BC13">
            <v>523.23</v>
          </cell>
        </row>
        <row r="14">
          <cell r="A14" t="str">
            <v>FCFUEL[ALLC,COAL]</v>
          </cell>
          <cell r="B14" t="str">
            <v>ktoe</v>
          </cell>
          <cell r="C14" t="str">
            <v>EnerGreen</v>
          </cell>
          <cell r="D14" t="str">
            <v>FCFUEL[ALLC,COAL]_ktepS2</v>
          </cell>
          <cell r="E14">
            <v>4883.71</v>
          </cell>
          <cell r="F14">
            <v>4785.53</v>
          </cell>
          <cell r="G14">
            <v>4662.29</v>
          </cell>
          <cell r="H14">
            <v>4946.5</v>
          </cell>
          <cell r="I14">
            <v>5357.95</v>
          </cell>
          <cell r="J14">
            <v>4851.3599999999997</v>
          </cell>
          <cell r="K14">
            <v>5096.6099999999997</v>
          </cell>
          <cell r="L14">
            <v>5163.63</v>
          </cell>
          <cell r="M14">
            <v>5084.28</v>
          </cell>
          <cell r="N14">
            <v>3439.7</v>
          </cell>
          <cell r="O14">
            <v>4565.28</v>
          </cell>
          <cell r="P14">
            <v>4435.6400000000003</v>
          </cell>
          <cell r="Q14">
            <v>4615.78</v>
          </cell>
          <cell r="R14">
            <v>3751.82</v>
          </cell>
          <cell r="S14">
            <v>3941.55</v>
          </cell>
          <cell r="T14">
            <v>3639.05</v>
          </cell>
          <cell r="U14">
            <v>3622.87</v>
          </cell>
          <cell r="V14">
            <v>3832.79</v>
          </cell>
          <cell r="W14">
            <v>3763</v>
          </cell>
          <cell r="X14">
            <v>3581.95</v>
          </cell>
          <cell r="Y14">
            <v>3120.11</v>
          </cell>
          <cell r="Z14">
            <v>3524.7</v>
          </cell>
          <cell r="AA14">
            <v>3358.78</v>
          </cell>
          <cell r="AB14">
            <v>3762.98</v>
          </cell>
          <cell r="AC14">
            <v>3814.32</v>
          </cell>
          <cell r="AD14">
            <v>3450.05</v>
          </cell>
          <cell r="AE14">
            <v>3037.78</v>
          </cell>
          <cell r="AF14">
            <v>2665.3</v>
          </cell>
          <cell r="AG14">
            <v>2290.59</v>
          </cell>
          <cell r="AH14">
            <v>1932.36</v>
          </cell>
          <cell r="AI14">
            <v>1614.18</v>
          </cell>
          <cell r="AJ14">
            <v>1349.26</v>
          </cell>
          <cell r="AK14">
            <v>1145.03</v>
          </cell>
          <cell r="AL14">
            <v>995.64</v>
          </cell>
          <cell r="AM14">
            <v>896.65</v>
          </cell>
          <cell r="AN14">
            <v>819.49</v>
          </cell>
          <cell r="AO14">
            <v>757.22</v>
          </cell>
          <cell r="AP14">
            <v>704.9</v>
          </cell>
          <cell r="AQ14">
            <v>659.88</v>
          </cell>
          <cell r="AR14">
            <v>620.29999999999995</v>
          </cell>
          <cell r="AS14">
            <v>584.55999999999995</v>
          </cell>
          <cell r="AT14">
            <v>551.25</v>
          </cell>
          <cell r="AU14">
            <v>520.21</v>
          </cell>
          <cell r="AV14">
            <v>491.33</v>
          </cell>
          <cell r="AW14">
            <v>464.13</v>
          </cell>
          <cell r="AX14">
            <v>438.61</v>
          </cell>
          <cell r="AY14">
            <v>414.86</v>
          </cell>
          <cell r="AZ14">
            <v>392.7</v>
          </cell>
          <cell r="BA14">
            <v>372.04</v>
          </cell>
          <cell r="BB14">
            <v>352.68</v>
          </cell>
          <cell r="BC14">
            <v>334.51</v>
          </cell>
        </row>
        <row r="15">
          <cell r="A15" t="str">
            <v>FCFUEL[ALLC,GAS]</v>
          </cell>
          <cell r="B15" t="str">
            <v>ktoe</v>
          </cell>
          <cell r="C15" t="str">
            <v>EnerBase</v>
          </cell>
          <cell r="D15" t="str">
            <v>FCFUEL[ALLC,GAS]_ktepS3</v>
          </cell>
          <cell r="E15">
            <v>45794.11</v>
          </cell>
          <cell r="F15">
            <v>41643.839999999997</v>
          </cell>
          <cell r="G15">
            <v>44591.32</v>
          </cell>
          <cell r="H15">
            <v>46551.85</v>
          </cell>
          <cell r="I15">
            <v>46279.360000000001</v>
          </cell>
          <cell r="J15">
            <v>39732.39</v>
          </cell>
          <cell r="K15">
            <v>38158.769999999997</v>
          </cell>
          <cell r="L15">
            <v>40054.14</v>
          </cell>
          <cell r="M15">
            <v>39350.51</v>
          </cell>
          <cell r="N15">
            <v>37374.19</v>
          </cell>
          <cell r="O15">
            <v>37036.980000000003</v>
          </cell>
          <cell r="P15">
            <v>40857.5</v>
          </cell>
          <cell r="Q15">
            <v>39455.69</v>
          </cell>
          <cell r="R15">
            <v>41585.22</v>
          </cell>
          <cell r="S15">
            <v>42847.26</v>
          </cell>
          <cell r="T15">
            <v>41323.199999999997</v>
          </cell>
          <cell r="U15">
            <v>42267.95</v>
          </cell>
          <cell r="V15">
            <v>44026.67</v>
          </cell>
          <cell r="W15">
            <v>46206.35</v>
          </cell>
          <cell r="X15">
            <v>45605.22</v>
          </cell>
          <cell r="Y15">
            <v>43402.34</v>
          </cell>
          <cell r="Z15">
            <v>43837.03</v>
          </cell>
          <cell r="AA15">
            <v>46154.55</v>
          </cell>
          <cell r="AB15">
            <v>44408.82</v>
          </cell>
          <cell r="AC15">
            <v>45175.47</v>
          </cell>
          <cell r="AD15">
            <v>45293.11</v>
          </cell>
          <cell r="AE15">
            <v>45266.77</v>
          </cell>
          <cell r="AF15">
            <v>45240.59</v>
          </cell>
          <cell r="AG15">
            <v>45037.69</v>
          </cell>
          <cell r="AH15">
            <v>44756.639999999999</v>
          </cell>
          <cell r="AI15">
            <v>44541.16</v>
          </cell>
          <cell r="AJ15">
            <v>44447.75</v>
          </cell>
          <cell r="AK15">
            <v>44431.98</v>
          </cell>
          <cell r="AL15">
            <v>44295.47</v>
          </cell>
          <cell r="AM15">
            <v>44138.17</v>
          </cell>
          <cell r="AN15">
            <v>43924.21</v>
          </cell>
          <cell r="AO15">
            <v>43723.5</v>
          </cell>
          <cell r="AP15">
            <v>43576.14</v>
          </cell>
          <cell r="AQ15">
            <v>43463.54</v>
          </cell>
          <cell r="AR15">
            <v>43381.85</v>
          </cell>
          <cell r="AS15">
            <v>43325.23</v>
          </cell>
          <cell r="AT15">
            <v>43279.02</v>
          </cell>
          <cell r="AU15">
            <v>43248.23</v>
          </cell>
          <cell r="AV15">
            <v>43233.07</v>
          </cell>
          <cell r="AW15">
            <v>43229.88</v>
          </cell>
          <cell r="AX15">
            <v>43235.66</v>
          </cell>
          <cell r="AY15">
            <v>43232.58</v>
          </cell>
          <cell r="AZ15">
            <v>43235.76</v>
          </cell>
          <cell r="BA15">
            <v>43243.03</v>
          </cell>
          <cell r="BB15">
            <v>43251.79</v>
          </cell>
          <cell r="BC15">
            <v>43261.64</v>
          </cell>
        </row>
        <row r="16">
          <cell r="A16" t="str">
            <v>FCFUEL[ALLC,GAS]</v>
          </cell>
          <cell r="B16" t="str">
            <v>ktoe</v>
          </cell>
          <cell r="C16" t="str">
            <v>EnerBlue</v>
          </cell>
          <cell r="D16" t="str">
            <v>FCFUEL[ALLC,GAS]_ktepS1</v>
          </cell>
          <cell r="E16">
            <v>45794.11</v>
          </cell>
          <cell r="F16">
            <v>41643.839999999997</v>
          </cell>
          <cell r="G16">
            <v>44591.32</v>
          </cell>
          <cell r="H16">
            <v>46551.85</v>
          </cell>
          <cell r="I16">
            <v>46279.360000000001</v>
          </cell>
          <cell r="J16">
            <v>39732.39</v>
          </cell>
          <cell r="K16">
            <v>38158.769999999997</v>
          </cell>
          <cell r="L16">
            <v>40054.14</v>
          </cell>
          <cell r="M16">
            <v>39350.51</v>
          </cell>
          <cell r="N16">
            <v>37374.19</v>
          </cell>
          <cell r="O16">
            <v>37036.980000000003</v>
          </cell>
          <cell r="P16">
            <v>40857.5</v>
          </cell>
          <cell r="Q16">
            <v>39455.69</v>
          </cell>
          <cell r="R16">
            <v>41585.22</v>
          </cell>
          <cell r="S16">
            <v>42847.26</v>
          </cell>
          <cell r="T16">
            <v>41323.199999999997</v>
          </cell>
          <cell r="U16">
            <v>42267.95</v>
          </cell>
          <cell r="V16">
            <v>44026.67</v>
          </cell>
          <cell r="W16">
            <v>46206.35</v>
          </cell>
          <cell r="X16">
            <v>45605.22</v>
          </cell>
          <cell r="Y16">
            <v>43402.34</v>
          </cell>
          <cell r="Z16">
            <v>43837.03</v>
          </cell>
          <cell r="AA16">
            <v>46154.55</v>
          </cell>
          <cell r="AB16">
            <v>44408.82</v>
          </cell>
          <cell r="AC16">
            <v>45154.44</v>
          </cell>
          <cell r="AD16">
            <v>43889.03</v>
          </cell>
          <cell r="AE16">
            <v>41662.18</v>
          </cell>
          <cell r="AF16">
            <v>39036.370000000003</v>
          </cell>
          <cell r="AG16">
            <v>36012.239999999998</v>
          </cell>
          <cell r="AH16">
            <v>33023.64</v>
          </cell>
          <cell r="AI16">
            <v>30228.14</v>
          </cell>
          <cell r="AJ16">
            <v>27745.1</v>
          </cell>
          <cell r="AK16">
            <v>25748.86</v>
          </cell>
          <cell r="AL16">
            <v>24041.23</v>
          </cell>
          <cell r="AM16">
            <v>22674.63</v>
          </cell>
          <cell r="AN16">
            <v>21508.41</v>
          </cell>
          <cell r="AO16">
            <v>20524.13</v>
          </cell>
          <cell r="AP16">
            <v>19695.46</v>
          </cell>
          <cell r="AQ16">
            <v>18960.87</v>
          </cell>
          <cell r="AR16">
            <v>18328.310000000001</v>
          </cell>
          <cell r="AS16">
            <v>17773.169999999998</v>
          </cell>
          <cell r="AT16">
            <v>17266.349999999999</v>
          </cell>
          <cell r="AU16">
            <v>16806.88</v>
          </cell>
          <cell r="AV16">
            <v>16383.82</v>
          </cell>
          <cell r="AW16">
            <v>16000.77</v>
          </cell>
          <cell r="AX16">
            <v>15650.01</v>
          </cell>
          <cell r="AY16">
            <v>15317.46</v>
          </cell>
          <cell r="AZ16">
            <v>15013.62</v>
          </cell>
          <cell r="BA16">
            <v>14731.63</v>
          </cell>
          <cell r="BB16">
            <v>14464.83</v>
          </cell>
          <cell r="BC16">
            <v>14213.33</v>
          </cell>
        </row>
        <row r="17">
          <cell r="A17" t="str">
            <v>FCFUEL[ALLC,GAS]</v>
          </cell>
          <cell r="B17" t="str">
            <v>ktoe</v>
          </cell>
          <cell r="C17" t="str">
            <v>EnerGreen</v>
          </cell>
          <cell r="D17" t="str">
            <v>FCFUEL[ALLC,GAS]_ktepS2</v>
          </cell>
          <cell r="E17">
            <v>45794.11</v>
          </cell>
          <cell r="F17">
            <v>41643.839999999997</v>
          </cell>
          <cell r="G17">
            <v>44591.32</v>
          </cell>
          <cell r="H17">
            <v>46551.85</v>
          </cell>
          <cell r="I17">
            <v>46279.360000000001</v>
          </cell>
          <cell r="J17">
            <v>39732.39</v>
          </cell>
          <cell r="K17">
            <v>38158.769999999997</v>
          </cell>
          <cell r="L17">
            <v>40054.14</v>
          </cell>
          <cell r="M17">
            <v>39350.51</v>
          </cell>
          <cell r="N17">
            <v>37374.19</v>
          </cell>
          <cell r="O17">
            <v>37036.980000000003</v>
          </cell>
          <cell r="P17">
            <v>40857.5</v>
          </cell>
          <cell r="Q17">
            <v>39455.69</v>
          </cell>
          <cell r="R17">
            <v>41585.22</v>
          </cell>
          <cell r="S17">
            <v>42847.26</v>
          </cell>
          <cell r="T17">
            <v>41323.199999999997</v>
          </cell>
          <cell r="U17">
            <v>42267.95</v>
          </cell>
          <cell r="V17">
            <v>44026.67</v>
          </cell>
          <cell r="W17">
            <v>46206.35</v>
          </cell>
          <cell r="X17">
            <v>45605.22</v>
          </cell>
          <cell r="Y17">
            <v>43402.34</v>
          </cell>
          <cell r="Z17">
            <v>43837.03</v>
          </cell>
          <cell r="AA17">
            <v>46154.55</v>
          </cell>
          <cell r="AB17">
            <v>44408.82</v>
          </cell>
          <cell r="AC17">
            <v>44903.72</v>
          </cell>
          <cell r="AD17">
            <v>42088.12</v>
          </cell>
          <cell r="AE17">
            <v>37765.99</v>
          </cell>
          <cell r="AF17">
            <v>34050.25</v>
          </cell>
          <cell r="AG17">
            <v>30467.15</v>
          </cell>
          <cell r="AH17">
            <v>27080.94</v>
          </cell>
          <cell r="AI17">
            <v>24022.49</v>
          </cell>
          <cell r="AJ17">
            <v>21438.51</v>
          </cell>
          <cell r="AK17">
            <v>19426.87</v>
          </cell>
          <cell r="AL17">
            <v>17816.259999999998</v>
          </cell>
          <cell r="AM17">
            <v>16637.34</v>
          </cell>
          <cell r="AN17">
            <v>15710.96</v>
          </cell>
          <cell r="AO17">
            <v>14994.54</v>
          </cell>
          <cell r="AP17">
            <v>14444.66</v>
          </cell>
          <cell r="AQ17">
            <v>14002.03</v>
          </cell>
          <cell r="AR17">
            <v>13635.36</v>
          </cell>
          <cell r="AS17">
            <v>13354.24</v>
          </cell>
          <cell r="AT17">
            <v>13124.69</v>
          </cell>
          <cell r="AU17">
            <v>12926.2</v>
          </cell>
          <cell r="AV17">
            <v>12750.39</v>
          </cell>
          <cell r="AW17">
            <v>12661.78</v>
          </cell>
          <cell r="AX17">
            <v>12601.63</v>
          </cell>
          <cell r="AY17">
            <v>12507.4</v>
          </cell>
          <cell r="AZ17">
            <v>12410.13</v>
          </cell>
          <cell r="BA17">
            <v>12309.16</v>
          </cell>
          <cell r="BB17">
            <v>12195.69</v>
          </cell>
          <cell r="BC17">
            <v>12065.96</v>
          </cell>
        </row>
        <row r="18">
          <cell r="A18" t="str">
            <v>FCFUEL[ALLC,OIL]</v>
          </cell>
          <cell r="B18" t="str">
            <v>ktoe</v>
          </cell>
          <cell r="C18" t="str">
            <v>EnerBase</v>
          </cell>
          <cell r="D18" t="str">
            <v>FCFUEL[ALLC,OIL]_ktepS3</v>
          </cell>
          <cell r="E18">
            <v>76786.61</v>
          </cell>
          <cell r="F18">
            <v>76380.789999999994</v>
          </cell>
          <cell r="G18">
            <v>79373.7</v>
          </cell>
          <cell r="H18">
            <v>83829.98</v>
          </cell>
          <cell r="I18">
            <v>84956.43</v>
          </cell>
          <cell r="J18">
            <v>84957.03</v>
          </cell>
          <cell r="K18">
            <v>84702.85</v>
          </cell>
          <cell r="L18">
            <v>87540.86</v>
          </cell>
          <cell r="M18">
            <v>86043.46</v>
          </cell>
          <cell r="N18">
            <v>82210.399999999994</v>
          </cell>
          <cell r="O18">
            <v>86703.78</v>
          </cell>
          <cell r="P18">
            <v>87959.47</v>
          </cell>
          <cell r="Q18">
            <v>89323.7</v>
          </cell>
          <cell r="R18">
            <v>87595.76</v>
          </cell>
          <cell r="S18">
            <v>85929.27</v>
          </cell>
          <cell r="T18">
            <v>87331.31</v>
          </cell>
          <cell r="U18">
            <v>88042.66</v>
          </cell>
          <cell r="V18">
            <v>87649.21</v>
          </cell>
          <cell r="W18">
            <v>89356.800000000003</v>
          </cell>
          <cell r="X18">
            <v>90898.74</v>
          </cell>
          <cell r="Y18">
            <v>78061.09</v>
          </cell>
          <cell r="Z18">
            <v>81870.34</v>
          </cell>
          <cell r="AA18">
            <v>87256.36</v>
          </cell>
          <cell r="AB18">
            <v>87794.5</v>
          </cell>
          <cell r="AC18">
            <v>85801.05</v>
          </cell>
          <cell r="AD18">
            <v>83237.67</v>
          </cell>
          <cell r="AE18">
            <v>80770.84</v>
          </cell>
          <cell r="AF18">
            <v>78970.820000000007</v>
          </cell>
          <cell r="AG18">
            <v>77544.55</v>
          </cell>
          <cell r="AH18">
            <v>76034.460000000006</v>
          </cell>
          <cell r="AI18">
            <v>74759.210000000006</v>
          </cell>
          <cell r="AJ18">
            <v>73921.259999999995</v>
          </cell>
          <cell r="AK18">
            <v>73252.69</v>
          </cell>
          <cell r="AL18">
            <v>72511.92</v>
          </cell>
          <cell r="AM18">
            <v>71726.62</v>
          </cell>
          <cell r="AN18">
            <v>70981.09</v>
          </cell>
          <cell r="AO18">
            <v>70245.850000000006</v>
          </cell>
          <cell r="AP18">
            <v>69528.77</v>
          </cell>
          <cell r="AQ18">
            <v>68832.789999999994</v>
          </cell>
          <cell r="AR18">
            <v>68166.27</v>
          </cell>
          <cell r="AS18">
            <v>67538.039999999994</v>
          </cell>
          <cell r="AT18">
            <v>66908.66</v>
          </cell>
          <cell r="AU18">
            <v>66309.679999999993</v>
          </cell>
          <cell r="AV18">
            <v>65741.34</v>
          </cell>
          <cell r="AW18">
            <v>65202.48</v>
          </cell>
          <cell r="AX18">
            <v>64690.400000000001</v>
          </cell>
          <cell r="AY18">
            <v>64162.57</v>
          </cell>
          <cell r="AZ18">
            <v>63659.360000000001</v>
          </cell>
          <cell r="BA18">
            <v>63176.17</v>
          </cell>
          <cell r="BB18">
            <v>62711.360000000001</v>
          </cell>
          <cell r="BC18">
            <v>62264.13</v>
          </cell>
        </row>
        <row r="19">
          <cell r="A19" t="str">
            <v>FCFUEL[ALLC,OIL]</v>
          </cell>
          <cell r="B19" t="str">
            <v>ktoe</v>
          </cell>
          <cell r="C19" t="str">
            <v>EnerBlue</v>
          </cell>
          <cell r="D19" t="str">
            <v>FCFUEL[ALLC,OIL]_ktepS1</v>
          </cell>
          <cell r="E19">
            <v>76786.61</v>
          </cell>
          <cell r="F19">
            <v>76380.789999999994</v>
          </cell>
          <cell r="G19">
            <v>79373.7</v>
          </cell>
          <cell r="H19">
            <v>83829.98</v>
          </cell>
          <cell r="I19">
            <v>84956.43</v>
          </cell>
          <cell r="J19">
            <v>84957.03</v>
          </cell>
          <cell r="K19">
            <v>84702.85</v>
          </cell>
          <cell r="L19">
            <v>87540.86</v>
          </cell>
          <cell r="M19">
            <v>86043.46</v>
          </cell>
          <cell r="N19">
            <v>82210.399999999994</v>
          </cell>
          <cell r="O19">
            <v>86703.78</v>
          </cell>
          <cell r="P19">
            <v>87959.47</v>
          </cell>
          <cell r="Q19">
            <v>89323.7</v>
          </cell>
          <cell r="R19">
            <v>87595.76</v>
          </cell>
          <cell r="S19">
            <v>85929.27</v>
          </cell>
          <cell r="T19">
            <v>87331.31</v>
          </cell>
          <cell r="U19">
            <v>88042.66</v>
          </cell>
          <cell r="V19">
            <v>87649.21</v>
          </cell>
          <cell r="W19">
            <v>89356.800000000003</v>
          </cell>
          <cell r="X19">
            <v>90898.74</v>
          </cell>
          <cell r="Y19">
            <v>78061.09</v>
          </cell>
          <cell r="Z19">
            <v>81870.34</v>
          </cell>
          <cell r="AA19">
            <v>87256.36</v>
          </cell>
          <cell r="AB19">
            <v>87794.5</v>
          </cell>
          <cell r="AC19">
            <v>84945.67</v>
          </cell>
          <cell r="AD19">
            <v>80028.55</v>
          </cell>
          <cell r="AE19">
            <v>74718.73</v>
          </cell>
          <cell r="AF19">
            <v>69876.649999999994</v>
          </cell>
          <cell r="AG19">
            <v>65387.43</v>
          </cell>
          <cell r="AH19">
            <v>60969.39</v>
          </cell>
          <cell r="AI19">
            <v>56727.17</v>
          </cell>
          <cell r="AJ19">
            <v>53031.43</v>
          </cell>
          <cell r="AK19">
            <v>49856.25</v>
          </cell>
          <cell r="AL19">
            <v>46911.839999999997</v>
          </cell>
          <cell r="AM19">
            <v>44229.93</v>
          </cell>
          <cell r="AN19">
            <v>41827.879999999997</v>
          </cell>
          <cell r="AO19">
            <v>39645.89</v>
          </cell>
          <cell r="AP19">
            <v>37618.71</v>
          </cell>
          <cell r="AQ19">
            <v>35718.480000000003</v>
          </cell>
          <cell r="AR19">
            <v>33934.480000000003</v>
          </cell>
          <cell r="AS19">
            <v>32253.13</v>
          </cell>
          <cell r="AT19">
            <v>30646.31</v>
          </cell>
          <cell r="AU19">
            <v>29174.54</v>
          </cell>
          <cell r="AV19">
            <v>27784.45</v>
          </cell>
          <cell r="AW19">
            <v>26455.98</v>
          </cell>
          <cell r="AX19">
            <v>25186.18</v>
          </cell>
          <cell r="AY19">
            <v>23963.9</v>
          </cell>
          <cell r="AZ19">
            <v>22797.599999999999</v>
          </cell>
          <cell r="BA19">
            <v>21683.62</v>
          </cell>
          <cell r="BB19">
            <v>20623.98</v>
          </cell>
          <cell r="BC19">
            <v>19610.25</v>
          </cell>
        </row>
        <row r="20">
          <cell r="A20" t="str">
            <v>FCFUEL[ALLC,OIL]</v>
          </cell>
          <cell r="B20" t="str">
            <v>ktoe</v>
          </cell>
          <cell r="C20" t="str">
            <v>EnerGreen</v>
          </cell>
          <cell r="D20" t="str">
            <v>FCFUEL[ALLC,OIL]_ktepS2</v>
          </cell>
          <cell r="E20">
            <v>76786.61</v>
          </cell>
          <cell r="F20">
            <v>76380.789999999994</v>
          </cell>
          <cell r="G20">
            <v>79373.7</v>
          </cell>
          <cell r="H20">
            <v>83829.98</v>
          </cell>
          <cell r="I20">
            <v>84956.43</v>
          </cell>
          <cell r="J20">
            <v>84957.03</v>
          </cell>
          <cell r="K20">
            <v>84702.85</v>
          </cell>
          <cell r="L20">
            <v>87540.86</v>
          </cell>
          <cell r="M20">
            <v>86043.46</v>
          </cell>
          <cell r="N20">
            <v>82210.399999999994</v>
          </cell>
          <cell r="O20">
            <v>86703.78</v>
          </cell>
          <cell r="P20">
            <v>87959.47</v>
          </cell>
          <cell r="Q20">
            <v>89323.7</v>
          </cell>
          <cell r="R20">
            <v>87595.76</v>
          </cell>
          <cell r="S20">
            <v>85929.27</v>
          </cell>
          <cell r="T20">
            <v>87331.31</v>
          </cell>
          <cell r="U20">
            <v>88042.66</v>
          </cell>
          <cell r="V20">
            <v>87649.21</v>
          </cell>
          <cell r="W20">
            <v>89356.800000000003</v>
          </cell>
          <cell r="X20">
            <v>90898.74</v>
          </cell>
          <cell r="Y20">
            <v>78061.09</v>
          </cell>
          <cell r="Z20">
            <v>81870.34</v>
          </cell>
          <cell r="AA20">
            <v>87256.36</v>
          </cell>
          <cell r="AB20">
            <v>87794.5</v>
          </cell>
          <cell r="AC20">
            <v>84417.82</v>
          </cell>
          <cell r="AD20">
            <v>78097.490000000005</v>
          </cell>
          <cell r="AE20">
            <v>71413.55</v>
          </cell>
          <cell r="AF20">
            <v>65357.3</v>
          </cell>
          <cell r="AG20">
            <v>59869.48</v>
          </cell>
          <cell r="AH20">
            <v>54627.57</v>
          </cell>
          <cell r="AI20">
            <v>49500.639999999999</v>
          </cell>
          <cell r="AJ20">
            <v>44932.24</v>
          </cell>
          <cell r="AK20">
            <v>41154.11</v>
          </cell>
          <cell r="AL20">
            <v>37783.410000000003</v>
          </cell>
          <cell r="AM20">
            <v>34867.86</v>
          </cell>
          <cell r="AN20">
            <v>32366.46</v>
          </cell>
          <cell r="AO20">
            <v>30176.21</v>
          </cell>
          <cell r="AP20">
            <v>28211.11</v>
          </cell>
          <cell r="AQ20">
            <v>26399.95</v>
          </cell>
          <cell r="AR20">
            <v>24727.46</v>
          </cell>
          <cell r="AS20">
            <v>23169.43</v>
          </cell>
          <cell r="AT20">
            <v>21697.91</v>
          </cell>
          <cell r="AU20">
            <v>20324.169999999998</v>
          </cell>
          <cell r="AV20">
            <v>19045.349999999999</v>
          </cell>
          <cell r="AW20">
            <v>17837.86</v>
          </cell>
          <cell r="AX20">
            <v>16707.36</v>
          </cell>
          <cell r="AY20">
            <v>15657.6</v>
          </cell>
          <cell r="AZ20">
            <v>14690.68</v>
          </cell>
          <cell r="BA20">
            <v>13798.18</v>
          </cell>
          <cell r="BB20">
            <v>12984.75</v>
          </cell>
          <cell r="BC20">
            <v>12235.02</v>
          </cell>
        </row>
        <row r="21">
          <cell r="A21" t="str">
            <v>FCFUEL[ALLC,ELE]</v>
          </cell>
          <cell r="B21" t="str">
            <v>ktoe</v>
          </cell>
          <cell r="C21" t="str">
            <v>EnerBase</v>
          </cell>
          <cell r="D21" t="str">
            <v>FCFUEL[ALLC,ELE]_ktepS3</v>
          </cell>
          <cell r="E21">
            <v>36670.089999999997</v>
          </cell>
          <cell r="F21">
            <v>37032.97</v>
          </cell>
          <cell r="G21">
            <v>38568.129999999997</v>
          </cell>
          <cell r="H21">
            <v>39358.449999999997</v>
          </cell>
          <cell r="I21">
            <v>39292.449999999997</v>
          </cell>
          <cell r="J21">
            <v>41650.400000000001</v>
          </cell>
          <cell r="K21">
            <v>40714.14</v>
          </cell>
          <cell r="L21">
            <v>41691.96</v>
          </cell>
          <cell r="M21">
            <v>41379.11</v>
          </cell>
          <cell r="N21">
            <v>40329.61</v>
          </cell>
          <cell r="O21">
            <v>40751.089999999997</v>
          </cell>
          <cell r="P21">
            <v>41515.279999999999</v>
          </cell>
          <cell r="Q21">
            <v>41027.65</v>
          </cell>
          <cell r="R21">
            <v>42042.45</v>
          </cell>
          <cell r="S21">
            <v>42661.98</v>
          </cell>
          <cell r="T21">
            <v>42541.89</v>
          </cell>
          <cell r="U21">
            <v>42063.78</v>
          </cell>
          <cell r="V21">
            <v>43693.02</v>
          </cell>
          <cell r="W21">
            <v>44764.88</v>
          </cell>
          <cell r="X21">
            <v>44857.63</v>
          </cell>
          <cell r="Y21">
            <v>43963.92</v>
          </cell>
          <cell r="Z21">
            <v>44522.63</v>
          </cell>
          <cell r="AA21">
            <v>45417.59</v>
          </cell>
          <cell r="AB21">
            <v>45789.74</v>
          </cell>
          <cell r="AC21">
            <v>45960.23</v>
          </cell>
          <cell r="AD21">
            <v>46558.34</v>
          </cell>
          <cell r="AE21">
            <v>47196.22</v>
          </cell>
          <cell r="AF21">
            <v>47739.44</v>
          </cell>
          <cell r="AG21">
            <v>48361.17</v>
          </cell>
          <cell r="AH21">
            <v>48958.82</v>
          </cell>
          <cell r="AI21">
            <v>49561.01</v>
          </cell>
          <cell r="AJ21">
            <v>50199.96</v>
          </cell>
          <cell r="AK21">
            <v>50827.23</v>
          </cell>
          <cell r="AL21">
            <v>51451.22</v>
          </cell>
          <cell r="AM21">
            <v>52029.49</v>
          </cell>
          <cell r="AN21">
            <v>52586.57</v>
          </cell>
          <cell r="AO21">
            <v>53104.32</v>
          </cell>
          <cell r="AP21">
            <v>53573.8</v>
          </cell>
          <cell r="AQ21">
            <v>53987.73</v>
          </cell>
          <cell r="AR21">
            <v>54347.29</v>
          </cell>
          <cell r="AS21">
            <v>54652.02</v>
          </cell>
          <cell r="AT21">
            <v>54952.9</v>
          </cell>
          <cell r="AU21">
            <v>55277.16</v>
          </cell>
          <cell r="AV21">
            <v>55623.87</v>
          </cell>
          <cell r="AW21">
            <v>55993.04</v>
          </cell>
          <cell r="AX21">
            <v>56384.67</v>
          </cell>
          <cell r="AY21">
            <v>56760.32</v>
          </cell>
          <cell r="AZ21">
            <v>57161.81</v>
          </cell>
          <cell r="BA21">
            <v>57580.41</v>
          </cell>
          <cell r="BB21">
            <v>58016.46</v>
          </cell>
          <cell r="BC21">
            <v>58470.25</v>
          </cell>
        </row>
        <row r="22">
          <cell r="A22" t="str">
            <v>FCFUEL[ALLC,ELE]</v>
          </cell>
          <cell r="B22" t="str">
            <v>ktoe</v>
          </cell>
          <cell r="C22" t="str">
            <v>EnerBlue</v>
          </cell>
          <cell r="D22" t="str">
            <v>FCFUEL[ALLC,ELE]_ktepS1</v>
          </cell>
          <cell r="E22">
            <v>36670.089999999997</v>
          </cell>
          <cell r="F22">
            <v>37032.97</v>
          </cell>
          <cell r="G22">
            <v>38568.129999999997</v>
          </cell>
          <cell r="H22">
            <v>39358.449999999997</v>
          </cell>
          <cell r="I22">
            <v>39292.449999999997</v>
          </cell>
          <cell r="J22">
            <v>41650.400000000001</v>
          </cell>
          <cell r="K22">
            <v>40714.14</v>
          </cell>
          <cell r="L22">
            <v>41691.96</v>
          </cell>
          <cell r="M22">
            <v>41379.11</v>
          </cell>
          <cell r="N22">
            <v>40329.61</v>
          </cell>
          <cell r="O22">
            <v>40751.089999999997</v>
          </cell>
          <cell r="P22">
            <v>41515.279999999999</v>
          </cell>
          <cell r="Q22">
            <v>41027.65</v>
          </cell>
          <cell r="R22">
            <v>42042.45</v>
          </cell>
          <cell r="S22">
            <v>42661.98</v>
          </cell>
          <cell r="T22">
            <v>42541.89</v>
          </cell>
          <cell r="U22">
            <v>42063.78</v>
          </cell>
          <cell r="V22">
            <v>43693.02</v>
          </cell>
          <cell r="W22">
            <v>44764.88</v>
          </cell>
          <cell r="X22">
            <v>44857.63</v>
          </cell>
          <cell r="Y22">
            <v>43963.92</v>
          </cell>
          <cell r="Z22">
            <v>44522.63</v>
          </cell>
          <cell r="AA22">
            <v>45417.59</v>
          </cell>
          <cell r="AB22">
            <v>45789.74</v>
          </cell>
          <cell r="AC22">
            <v>46112.62</v>
          </cell>
          <cell r="AD22">
            <v>47361.06</v>
          </cell>
          <cell r="AE22">
            <v>48765.81</v>
          </cell>
          <cell r="AF22">
            <v>50173.38</v>
          </cell>
          <cell r="AG22">
            <v>51551.02</v>
          </cell>
          <cell r="AH22">
            <v>52712.62</v>
          </cell>
          <cell r="AI22">
            <v>53838.75</v>
          </cell>
          <cell r="AJ22">
            <v>54845.02</v>
          </cell>
          <cell r="AK22">
            <v>55761.21</v>
          </cell>
          <cell r="AL22">
            <v>56636.02</v>
          </cell>
          <cell r="AM22">
            <v>57440.36</v>
          </cell>
          <cell r="AN22">
            <v>58203.56</v>
          </cell>
          <cell r="AO22">
            <v>58923.05</v>
          </cell>
          <cell r="AP22">
            <v>59580.480000000003</v>
          </cell>
          <cell r="AQ22">
            <v>60181.71</v>
          </cell>
          <cell r="AR22">
            <v>60731.34</v>
          </cell>
          <cell r="AS22">
            <v>61216.08</v>
          </cell>
          <cell r="AT22">
            <v>61665.73</v>
          </cell>
          <cell r="AU22">
            <v>62110.23</v>
          </cell>
          <cell r="AV22">
            <v>62550.27</v>
          </cell>
          <cell r="AW22">
            <v>62990.73</v>
          </cell>
          <cell r="AX22">
            <v>63438.14</v>
          </cell>
          <cell r="AY22">
            <v>63857.68</v>
          </cell>
          <cell r="AZ22">
            <v>64297.120000000003</v>
          </cell>
          <cell r="BA22">
            <v>64754.03</v>
          </cell>
          <cell r="BB22">
            <v>65231.85</v>
          </cell>
          <cell r="BC22">
            <v>65737.47</v>
          </cell>
        </row>
        <row r="23">
          <cell r="A23" t="str">
            <v>FCFUEL[ALLC,ELE]</v>
          </cell>
          <cell r="B23" t="str">
            <v>ktoe</v>
          </cell>
          <cell r="C23" t="str">
            <v>EnerGreen</v>
          </cell>
          <cell r="D23" t="str">
            <v>FCFUEL[ALLC,ELE]_ktepS2</v>
          </cell>
          <cell r="E23">
            <v>36670.089999999997</v>
          </cell>
          <cell r="F23">
            <v>37032.97</v>
          </cell>
          <cell r="G23">
            <v>38568.129999999997</v>
          </cell>
          <cell r="H23">
            <v>39358.449999999997</v>
          </cell>
          <cell r="I23">
            <v>39292.449999999997</v>
          </cell>
          <cell r="J23">
            <v>41650.400000000001</v>
          </cell>
          <cell r="K23">
            <v>40714.14</v>
          </cell>
          <cell r="L23">
            <v>41691.96</v>
          </cell>
          <cell r="M23">
            <v>41379.11</v>
          </cell>
          <cell r="N23">
            <v>40329.61</v>
          </cell>
          <cell r="O23">
            <v>40751.089999999997</v>
          </cell>
          <cell r="P23">
            <v>41515.279999999999</v>
          </cell>
          <cell r="Q23">
            <v>41027.65</v>
          </cell>
          <cell r="R23">
            <v>42042.45</v>
          </cell>
          <cell r="S23">
            <v>42661.98</v>
          </cell>
          <cell r="T23">
            <v>42541.89</v>
          </cell>
          <cell r="U23">
            <v>42063.78</v>
          </cell>
          <cell r="V23">
            <v>43693.02</v>
          </cell>
          <cell r="W23">
            <v>44764.88</v>
          </cell>
          <cell r="X23">
            <v>44857.63</v>
          </cell>
          <cell r="Y23">
            <v>43963.92</v>
          </cell>
          <cell r="Z23">
            <v>44522.63</v>
          </cell>
          <cell r="AA23">
            <v>45417.59</v>
          </cell>
          <cell r="AB23">
            <v>45789.74</v>
          </cell>
          <cell r="AC23">
            <v>46118.41</v>
          </cell>
          <cell r="AD23">
            <v>47806.32</v>
          </cell>
          <cell r="AE23">
            <v>49669.33</v>
          </cell>
          <cell r="AF23">
            <v>51144.18</v>
          </cell>
          <cell r="AG23">
            <v>52530.37</v>
          </cell>
          <cell r="AH23">
            <v>53651.79</v>
          </cell>
          <cell r="AI23">
            <v>54750.67</v>
          </cell>
          <cell r="AJ23">
            <v>55709.09</v>
          </cell>
          <cell r="AK23">
            <v>56578.19</v>
          </cell>
          <cell r="AL23">
            <v>57348.11</v>
          </cell>
          <cell r="AM23">
            <v>58033.51</v>
          </cell>
          <cell r="AN23">
            <v>58662.68</v>
          </cell>
          <cell r="AO23">
            <v>59245.46</v>
          </cell>
          <cell r="AP23">
            <v>59776.59</v>
          </cell>
          <cell r="AQ23">
            <v>60231.07</v>
          </cell>
          <cell r="AR23">
            <v>60607.88</v>
          </cell>
          <cell r="AS23">
            <v>60920.5</v>
          </cell>
          <cell r="AT23">
            <v>61187.55</v>
          </cell>
          <cell r="AU23">
            <v>61445.09</v>
          </cell>
          <cell r="AV23">
            <v>61699.9</v>
          </cell>
          <cell r="AW23">
            <v>61959.81</v>
          </cell>
          <cell r="AX23">
            <v>62233.79</v>
          </cell>
          <cell r="AY23">
            <v>62491.19</v>
          </cell>
          <cell r="AZ23">
            <v>62776.77</v>
          </cell>
          <cell r="BA23">
            <v>63093.32</v>
          </cell>
          <cell r="BB23">
            <v>63448.32</v>
          </cell>
          <cell r="BC23">
            <v>63847.81</v>
          </cell>
        </row>
        <row r="24">
          <cell r="A24" t="str">
            <v>FCFUEL[ALLC,BIO]</v>
          </cell>
          <cell r="B24" t="str">
            <v>ktoe</v>
          </cell>
          <cell r="C24" t="str">
            <v>EnerBase</v>
          </cell>
          <cell r="D24" t="str">
            <v>FCFUEL[ALLC,BIO]_ktepS3</v>
          </cell>
          <cell r="E24">
            <v>10546.13</v>
          </cell>
          <cell r="F24">
            <v>9429.77</v>
          </cell>
          <cell r="G24">
            <v>10205.129999999999</v>
          </cell>
          <cell r="H24">
            <v>10452.790000000001</v>
          </cell>
          <cell r="I24">
            <v>11775.09</v>
          </cell>
          <cell r="J24">
            <v>11358.35</v>
          </cell>
          <cell r="K24">
            <v>10845.78</v>
          </cell>
          <cell r="L24">
            <v>11365.34</v>
          </cell>
          <cell r="M24">
            <v>10618.51</v>
          </cell>
          <cell r="N24">
            <v>10154.66</v>
          </cell>
          <cell r="O24">
            <v>9664.8700000000008</v>
          </cell>
          <cell r="P24">
            <v>9959.52</v>
          </cell>
          <cell r="Q24">
            <v>9864.6299999999992</v>
          </cell>
          <cell r="R24">
            <v>10782.84</v>
          </cell>
          <cell r="S24">
            <v>11264.96</v>
          </cell>
          <cell r="T24">
            <v>10495.75</v>
          </cell>
          <cell r="U24">
            <v>10041.459999999999</v>
          </cell>
          <cell r="V24">
            <v>10889.13</v>
          </cell>
          <cell r="W24">
            <v>10858.62</v>
          </cell>
          <cell r="X24">
            <v>10504.56</v>
          </cell>
          <cell r="Y24">
            <v>9447.48</v>
          </cell>
          <cell r="Z24">
            <v>9908.33</v>
          </cell>
          <cell r="AA24">
            <v>10343.16</v>
          </cell>
          <cell r="AB24">
            <v>10370.129999999999</v>
          </cell>
          <cell r="AC24">
            <v>12360.26</v>
          </cell>
          <cell r="AD24">
            <v>13972.39</v>
          </cell>
          <cell r="AE24">
            <v>15319.4</v>
          </cell>
          <cell r="AF24">
            <v>16459.740000000002</v>
          </cell>
          <cell r="AG24">
            <v>17460.79</v>
          </cell>
          <cell r="AH24">
            <v>18237.09</v>
          </cell>
          <cell r="AI24">
            <v>18863.77</v>
          </cell>
          <cell r="AJ24">
            <v>19447.55</v>
          </cell>
          <cell r="AK24">
            <v>19964.14</v>
          </cell>
          <cell r="AL24">
            <v>20397.71</v>
          </cell>
          <cell r="AM24">
            <v>20746.54</v>
          </cell>
          <cell r="AN24">
            <v>21048.78</v>
          </cell>
          <cell r="AO24">
            <v>21261.29</v>
          </cell>
          <cell r="AP24">
            <v>21415.02</v>
          </cell>
          <cell r="AQ24">
            <v>21514.09</v>
          </cell>
          <cell r="AR24">
            <v>21569.07</v>
          </cell>
          <cell r="AS24">
            <v>21586.21</v>
          </cell>
          <cell r="AT24">
            <v>21564.69</v>
          </cell>
          <cell r="AU24">
            <v>21514.95</v>
          </cell>
          <cell r="AV24">
            <v>21442.19</v>
          </cell>
          <cell r="AW24">
            <v>21349.86</v>
          </cell>
          <cell r="AX24">
            <v>21240.94</v>
          </cell>
          <cell r="AY24">
            <v>21110.32</v>
          </cell>
          <cell r="AZ24">
            <v>20967.599999999999</v>
          </cell>
          <cell r="BA24">
            <v>20815.189999999999</v>
          </cell>
          <cell r="BB24">
            <v>20654.38</v>
          </cell>
          <cell r="BC24">
            <v>20485.61</v>
          </cell>
        </row>
        <row r="25">
          <cell r="A25" t="str">
            <v>FCFUEL[ALLC,BIO]</v>
          </cell>
          <cell r="B25" t="str">
            <v>ktoe</v>
          </cell>
          <cell r="C25" t="str">
            <v>EnerBlue</v>
          </cell>
          <cell r="D25" t="str">
            <v>FCFUEL[ALLC,BIO]_ktepS1</v>
          </cell>
          <cell r="E25">
            <v>10546.13</v>
          </cell>
          <cell r="F25">
            <v>9429.77</v>
          </cell>
          <cell r="G25">
            <v>10205.129999999999</v>
          </cell>
          <cell r="H25">
            <v>10452.790000000001</v>
          </cell>
          <cell r="I25">
            <v>11775.09</v>
          </cell>
          <cell r="J25">
            <v>11358.35</v>
          </cell>
          <cell r="K25">
            <v>10845.78</v>
          </cell>
          <cell r="L25">
            <v>11365.34</v>
          </cell>
          <cell r="M25">
            <v>10618.51</v>
          </cell>
          <cell r="N25">
            <v>10154.66</v>
          </cell>
          <cell r="O25">
            <v>9664.8700000000008</v>
          </cell>
          <cell r="P25">
            <v>9959.52</v>
          </cell>
          <cell r="Q25">
            <v>9864.6299999999992</v>
          </cell>
          <cell r="R25">
            <v>10782.84</v>
          </cell>
          <cell r="S25">
            <v>11264.96</v>
          </cell>
          <cell r="T25">
            <v>10495.75</v>
          </cell>
          <cell r="U25">
            <v>10041.459999999999</v>
          </cell>
          <cell r="V25">
            <v>10889.13</v>
          </cell>
          <cell r="W25">
            <v>10858.62</v>
          </cell>
          <cell r="X25">
            <v>10504.56</v>
          </cell>
          <cell r="Y25">
            <v>9447.48</v>
          </cell>
          <cell r="Z25">
            <v>9908.33</v>
          </cell>
          <cell r="AA25">
            <v>10343.16</v>
          </cell>
          <cell r="AB25">
            <v>10370.129999999999</v>
          </cell>
          <cell r="AC25">
            <v>12220.32</v>
          </cell>
          <cell r="AD25">
            <v>14146.42</v>
          </cell>
          <cell r="AE25">
            <v>15863.83</v>
          </cell>
          <cell r="AF25">
            <v>17550.93</v>
          </cell>
          <cell r="AG25">
            <v>19120.59</v>
          </cell>
          <cell r="AH25">
            <v>20375.96</v>
          </cell>
          <cell r="AI25">
            <v>21322.57</v>
          </cell>
          <cell r="AJ25">
            <v>22078.28</v>
          </cell>
          <cell r="AK25">
            <v>22755.61</v>
          </cell>
          <cell r="AL25">
            <v>23251.1</v>
          </cell>
          <cell r="AM25">
            <v>23586.45</v>
          </cell>
          <cell r="AN25">
            <v>23816.400000000001</v>
          </cell>
          <cell r="AO25">
            <v>23970.69</v>
          </cell>
          <cell r="AP25">
            <v>24090.74</v>
          </cell>
          <cell r="AQ25">
            <v>24155.93</v>
          </cell>
          <cell r="AR25">
            <v>24173.32</v>
          </cell>
          <cell r="AS25">
            <v>24150.2</v>
          </cell>
          <cell r="AT25">
            <v>24073.96</v>
          </cell>
          <cell r="AU25">
            <v>23906.95</v>
          </cell>
          <cell r="AV25">
            <v>23705.43</v>
          </cell>
          <cell r="AW25">
            <v>23490</v>
          </cell>
          <cell r="AX25">
            <v>23264.59</v>
          </cell>
          <cell r="AY25">
            <v>23026.7</v>
          </cell>
          <cell r="AZ25">
            <v>22788.75</v>
          </cell>
          <cell r="BA25">
            <v>22549.29</v>
          </cell>
          <cell r="BB25">
            <v>22306.82</v>
          </cell>
          <cell r="BC25">
            <v>22067.41</v>
          </cell>
        </row>
        <row r="26">
          <cell r="A26" t="str">
            <v>FCFUEL[ALLC,BIO]</v>
          </cell>
          <cell r="B26" t="str">
            <v>ktoe</v>
          </cell>
          <cell r="C26" t="str">
            <v>EnerGreen</v>
          </cell>
          <cell r="D26" t="str">
            <v>FCFUEL[ALLC,BIO]_ktepS2</v>
          </cell>
          <cell r="E26">
            <v>10546.13</v>
          </cell>
          <cell r="F26">
            <v>9429.77</v>
          </cell>
          <cell r="G26">
            <v>10205.129999999999</v>
          </cell>
          <cell r="H26">
            <v>10452.790000000001</v>
          </cell>
          <cell r="I26">
            <v>11775.09</v>
          </cell>
          <cell r="J26">
            <v>11358.35</v>
          </cell>
          <cell r="K26">
            <v>10845.78</v>
          </cell>
          <cell r="L26">
            <v>11365.34</v>
          </cell>
          <cell r="M26">
            <v>10618.51</v>
          </cell>
          <cell r="N26">
            <v>10154.66</v>
          </cell>
          <cell r="O26">
            <v>9664.8700000000008</v>
          </cell>
          <cell r="P26">
            <v>9959.52</v>
          </cell>
          <cell r="Q26">
            <v>9864.6299999999992</v>
          </cell>
          <cell r="R26">
            <v>10782.84</v>
          </cell>
          <cell r="S26">
            <v>11264.96</v>
          </cell>
          <cell r="T26">
            <v>10495.75</v>
          </cell>
          <cell r="U26">
            <v>10041.459999999999</v>
          </cell>
          <cell r="V26">
            <v>10889.13</v>
          </cell>
          <cell r="W26">
            <v>10858.62</v>
          </cell>
          <cell r="X26">
            <v>10504.56</v>
          </cell>
          <cell r="Y26">
            <v>9447.48</v>
          </cell>
          <cell r="Z26">
            <v>9908.33</v>
          </cell>
          <cell r="AA26">
            <v>10343.16</v>
          </cell>
          <cell r="AB26">
            <v>10370.129999999999</v>
          </cell>
          <cell r="AC26">
            <v>12241.93</v>
          </cell>
          <cell r="AD26">
            <v>14485.38</v>
          </cell>
          <cell r="AE26">
            <v>16422.89</v>
          </cell>
          <cell r="AF26">
            <v>17777.37</v>
          </cell>
          <cell r="AG26">
            <v>18845.12</v>
          </cell>
          <cell r="AH26">
            <v>19426.3</v>
          </cell>
          <cell r="AI26">
            <v>19822.13</v>
          </cell>
          <cell r="AJ26">
            <v>20164.39</v>
          </cell>
          <cell r="AK26">
            <v>20395.5</v>
          </cell>
          <cell r="AL26">
            <v>20477.47</v>
          </cell>
          <cell r="AM26">
            <v>20442.63</v>
          </cell>
          <cell r="AN26">
            <v>20320.189999999999</v>
          </cell>
          <cell r="AO26">
            <v>20179.080000000002</v>
          </cell>
          <cell r="AP26">
            <v>20028.53</v>
          </cell>
          <cell r="AQ26">
            <v>19864.53</v>
          </cell>
          <cell r="AR26">
            <v>19694.95</v>
          </cell>
          <cell r="AS26">
            <v>19561.88</v>
          </cell>
          <cell r="AT26">
            <v>19416.07</v>
          </cell>
          <cell r="AU26">
            <v>19259.13</v>
          </cell>
          <cell r="AV26">
            <v>19095.47</v>
          </cell>
          <cell r="AW26">
            <v>18929.29</v>
          </cell>
          <cell r="AX26">
            <v>18762.57</v>
          </cell>
          <cell r="AY26">
            <v>18592.03</v>
          </cell>
          <cell r="AZ26">
            <v>18423.66</v>
          </cell>
          <cell r="BA26">
            <v>18260.71</v>
          </cell>
          <cell r="BB26">
            <v>18096.669999999998</v>
          </cell>
          <cell r="BC26">
            <v>17941.68</v>
          </cell>
        </row>
        <row r="27">
          <cell r="A27" t="str">
            <v>FCFUEL[ALLC,H2]</v>
          </cell>
          <cell r="B27" t="str">
            <v>ktoe</v>
          </cell>
          <cell r="C27" t="str">
            <v>EnerBase</v>
          </cell>
          <cell r="D27" t="str">
            <v>FCFUEL[ALLC,H2]_ktepS3</v>
          </cell>
          <cell r="E27">
            <v>2144.7800000000002</v>
          </cell>
          <cell r="F27">
            <v>2144.7800000000002</v>
          </cell>
          <cell r="G27">
            <v>2144.9</v>
          </cell>
          <cell r="H27">
            <v>2149</v>
          </cell>
          <cell r="I27">
            <v>2156.11</v>
          </cell>
          <cell r="J27">
            <v>2156.11</v>
          </cell>
          <cell r="K27">
            <v>2156.11</v>
          </cell>
          <cell r="L27">
            <v>2169.44</v>
          </cell>
          <cell r="M27">
            <v>2169.44</v>
          </cell>
          <cell r="N27">
            <v>2169.44</v>
          </cell>
          <cell r="O27">
            <v>2189.3000000000002</v>
          </cell>
          <cell r="P27">
            <v>2198.0700000000002</v>
          </cell>
          <cell r="Q27">
            <v>2207.9299999999998</v>
          </cell>
          <cell r="R27">
            <v>2237.71</v>
          </cell>
          <cell r="S27">
            <v>2261.87</v>
          </cell>
          <cell r="T27">
            <v>2261.87</v>
          </cell>
          <cell r="U27">
            <v>2261.87</v>
          </cell>
          <cell r="V27">
            <v>2279.46</v>
          </cell>
          <cell r="W27">
            <v>2285.9699999999998</v>
          </cell>
          <cell r="X27">
            <v>2285.9699999999998</v>
          </cell>
          <cell r="Y27">
            <v>2617.94</v>
          </cell>
          <cell r="Z27">
            <v>2787.85</v>
          </cell>
          <cell r="AA27">
            <v>2787.85</v>
          </cell>
          <cell r="AB27">
            <v>2792.62</v>
          </cell>
          <cell r="AC27">
            <v>2829.44</v>
          </cell>
          <cell r="AD27">
            <v>2857.66</v>
          </cell>
          <cell r="AE27">
            <v>2871.91</v>
          </cell>
          <cell r="AF27">
            <v>2871</v>
          </cell>
          <cell r="AG27">
            <v>2871.74</v>
          </cell>
          <cell r="AH27">
            <v>2873.65</v>
          </cell>
          <cell r="AI27">
            <v>2869.94</v>
          </cell>
          <cell r="AJ27">
            <v>2861.35</v>
          </cell>
          <cell r="AK27">
            <v>2853.44</v>
          </cell>
          <cell r="AL27">
            <v>2850.76</v>
          </cell>
          <cell r="AM27">
            <v>2857.41</v>
          </cell>
          <cell r="AN27">
            <v>2875.44</v>
          </cell>
          <cell r="AO27">
            <v>2900.33</v>
          </cell>
          <cell r="AP27">
            <v>2929.39</v>
          </cell>
          <cell r="AQ27">
            <v>2959.73</v>
          </cell>
          <cell r="AR27">
            <v>2990.98</v>
          </cell>
          <cell r="AS27">
            <v>3022.62</v>
          </cell>
          <cell r="AT27">
            <v>3054.07</v>
          </cell>
          <cell r="AU27">
            <v>3085.75</v>
          </cell>
          <cell r="AV27">
            <v>3118.34</v>
          </cell>
          <cell r="AW27">
            <v>3151.5</v>
          </cell>
          <cell r="AX27">
            <v>3184.87</v>
          </cell>
          <cell r="AY27">
            <v>3218.27</v>
          </cell>
          <cell r="AZ27">
            <v>3251.89</v>
          </cell>
          <cell r="BA27">
            <v>3285.53</v>
          </cell>
          <cell r="BB27">
            <v>3319.12</v>
          </cell>
          <cell r="BC27">
            <v>3352.45</v>
          </cell>
        </row>
        <row r="28">
          <cell r="A28" t="str">
            <v>FCFUEL[ALLC,H2]</v>
          </cell>
          <cell r="B28" t="str">
            <v>ktoe</v>
          </cell>
          <cell r="C28" t="str">
            <v>EnerBlue</v>
          </cell>
          <cell r="D28" t="str">
            <v>FCFUEL[ALLC,H2]_ktepS1</v>
          </cell>
          <cell r="E28">
            <v>2144.7800000000002</v>
          </cell>
          <cell r="F28">
            <v>2144.7800000000002</v>
          </cell>
          <cell r="G28">
            <v>2144.9</v>
          </cell>
          <cell r="H28">
            <v>2149</v>
          </cell>
          <cell r="I28">
            <v>2156.11</v>
          </cell>
          <cell r="J28">
            <v>2156.11</v>
          </cell>
          <cell r="K28">
            <v>2156.11</v>
          </cell>
          <cell r="L28">
            <v>2169.44</v>
          </cell>
          <cell r="M28">
            <v>2169.44</v>
          </cell>
          <cell r="N28">
            <v>2169.44</v>
          </cell>
          <cell r="O28">
            <v>2189.3000000000002</v>
          </cell>
          <cell r="P28">
            <v>2198.0700000000002</v>
          </cell>
          <cell r="Q28">
            <v>2207.9299999999998</v>
          </cell>
          <cell r="R28">
            <v>2237.71</v>
          </cell>
          <cell r="S28">
            <v>2261.87</v>
          </cell>
          <cell r="T28">
            <v>2261.87</v>
          </cell>
          <cell r="U28">
            <v>2261.87</v>
          </cell>
          <cell r="V28">
            <v>2279.46</v>
          </cell>
          <cell r="W28">
            <v>2285.9699999999998</v>
          </cell>
          <cell r="X28">
            <v>2285.9699999999998</v>
          </cell>
          <cell r="Y28">
            <v>2617.94</v>
          </cell>
          <cell r="Z28">
            <v>2787.85</v>
          </cell>
          <cell r="AA28">
            <v>2787.85</v>
          </cell>
          <cell r="AB28">
            <v>2792.62</v>
          </cell>
          <cell r="AC28">
            <v>2836.9</v>
          </cell>
          <cell r="AD28">
            <v>2900.77</v>
          </cell>
          <cell r="AE28">
            <v>2938.72</v>
          </cell>
          <cell r="AF28">
            <v>2956.62</v>
          </cell>
          <cell r="AG28">
            <v>2991.64</v>
          </cell>
          <cell r="AH28">
            <v>3014.91</v>
          </cell>
          <cell r="AI28">
            <v>3029.61</v>
          </cell>
          <cell r="AJ28">
            <v>3035.62</v>
          </cell>
          <cell r="AK28">
            <v>3036.32</v>
          </cell>
          <cell r="AL28">
            <v>3044.92</v>
          </cell>
          <cell r="AM28">
            <v>3070.66</v>
          </cell>
          <cell r="AN28">
            <v>3112.76</v>
          </cell>
          <cell r="AO28">
            <v>3165.89</v>
          </cell>
          <cell r="AP28">
            <v>3227.73</v>
          </cell>
          <cell r="AQ28">
            <v>3297.44</v>
          </cell>
          <cell r="AR28">
            <v>3370.37</v>
          </cell>
          <cell r="AS28">
            <v>3444.18</v>
          </cell>
          <cell r="AT28">
            <v>3517.95</v>
          </cell>
          <cell r="AU28">
            <v>3590.49</v>
          </cell>
          <cell r="AV28">
            <v>3660.4</v>
          </cell>
          <cell r="AW28">
            <v>3728.87</v>
          </cell>
          <cell r="AX28">
            <v>3797.07</v>
          </cell>
          <cell r="AY28">
            <v>3865.19</v>
          </cell>
          <cell r="AZ28">
            <v>3932.64</v>
          </cell>
          <cell r="BA28">
            <v>4000.84</v>
          </cell>
          <cell r="BB28">
            <v>4068.17</v>
          </cell>
          <cell r="BC28">
            <v>4133.88</v>
          </cell>
        </row>
        <row r="29">
          <cell r="A29" t="str">
            <v>FCFUEL[ALLC,H2]</v>
          </cell>
          <cell r="B29" t="str">
            <v>ktoe</v>
          </cell>
          <cell r="C29" t="str">
            <v>EnerGreen</v>
          </cell>
          <cell r="D29" t="str">
            <v>FCFUEL[ALLC,H2]_ktepS2</v>
          </cell>
          <cell r="E29">
            <v>2144.7800000000002</v>
          </cell>
          <cell r="F29">
            <v>2144.7800000000002</v>
          </cell>
          <cell r="G29">
            <v>2144.9</v>
          </cell>
          <cell r="H29">
            <v>2149</v>
          </cell>
          <cell r="I29">
            <v>2156.11</v>
          </cell>
          <cell r="J29">
            <v>2156.11</v>
          </cell>
          <cell r="K29">
            <v>2156.11</v>
          </cell>
          <cell r="L29">
            <v>2169.44</v>
          </cell>
          <cell r="M29">
            <v>2169.44</v>
          </cell>
          <cell r="N29">
            <v>2169.44</v>
          </cell>
          <cell r="O29">
            <v>2189.3000000000002</v>
          </cell>
          <cell r="P29">
            <v>2198.0700000000002</v>
          </cell>
          <cell r="Q29">
            <v>2207.9299999999998</v>
          </cell>
          <cell r="R29">
            <v>2237.71</v>
          </cell>
          <cell r="S29">
            <v>2261.87</v>
          </cell>
          <cell r="T29">
            <v>2261.87</v>
          </cell>
          <cell r="U29">
            <v>2261.87</v>
          </cell>
          <cell r="V29">
            <v>2279.46</v>
          </cell>
          <cell r="W29">
            <v>2285.9699999999998</v>
          </cell>
          <cell r="X29">
            <v>2285.9699999999998</v>
          </cell>
          <cell r="Y29">
            <v>2617.94</v>
          </cell>
          <cell r="Z29">
            <v>2787.85</v>
          </cell>
          <cell r="AA29">
            <v>2787.85</v>
          </cell>
          <cell r="AB29">
            <v>2792.62</v>
          </cell>
          <cell r="AC29">
            <v>2842.79</v>
          </cell>
          <cell r="AD29">
            <v>2941.62</v>
          </cell>
          <cell r="AE29">
            <v>3000.58</v>
          </cell>
          <cell r="AF29">
            <v>3024</v>
          </cell>
          <cell r="AG29">
            <v>3067.69</v>
          </cell>
          <cell r="AH29">
            <v>3102.8</v>
          </cell>
          <cell r="AI29">
            <v>3130.7</v>
          </cell>
          <cell r="AJ29">
            <v>3143.8</v>
          </cell>
          <cell r="AK29">
            <v>3147.84</v>
          </cell>
          <cell r="AL29">
            <v>3157.03</v>
          </cell>
          <cell r="AM29">
            <v>3193.03</v>
          </cell>
          <cell r="AN29">
            <v>3249.61</v>
          </cell>
          <cell r="AO29">
            <v>3318.76</v>
          </cell>
          <cell r="AP29">
            <v>3395.63</v>
          </cell>
          <cell r="AQ29">
            <v>3478.3</v>
          </cell>
          <cell r="AR29">
            <v>3566.32</v>
          </cell>
          <cell r="AS29">
            <v>3654.62</v>
          </cell>
          <cell r="AT29">
            <v>3742.63</v>
          </cell>
          <cell r="AU29">
            <v>3829.46</v>
          </cell>
          <cell r="AV29">
            <v>3912.74</v>
          </cell>
          <cell r="AW29">
            <v>3990.2</v>
          </cell>
          <cell r="AX29">
            <v>4069.93</v>
          </cell>
          <cell r="AY29">
            <v>4152.04</v>
          </cell>
          <cell r="AZ29">
            <v>4231.38</v>
          </cell>
          <cell r="BA29">
            <v>4309.75</v>
          </cell>
          <cell r="BB29">
            <v>4387.1099999999997</v>
          </cell>
          <cell r="BC29">
            <v>4461.49</v>
          </cell>
        </row>
        <row r="30">
          <cell r="A30" t="str">
            <v>FCFUEL[ALLC,HEA]</v>
          </cell>
          <cell r="B30" t="str">
            <v>ktoe</v>
          </cell>
          <cell r="C30" t="str">
            <v>EnerBase</v>
          </cell>
          <cell r="D30" t="str">
            <v>FCFUEL[ALLC,HEA]_ktepS3</v>
          </cell>
          <cell r="E30">
            <v>810.63</v>
          </cell>
          <cell r="F30">
            <v>852.15</v>
          </cell>
          <cell r="G30">
            <v>857.9</v>
          </cell>
          <cell r="H30">
            <v>938.44</v>
          </cell>
          <cell r="I30">
            <v>933.28</v>
          </cell>
          <cell r="J30">
            <v>914.02</v>
          </cell>
          <cell r="K30">
            <v>868.91</v>
          </cell>
          <cell r="L30">
            <v>814.72</v>
          </cell>
          <cell r="M30">
            <v>773.88</v>
          </cell>
          <cell r="N30">
            <v>886.85</v>
          </cell>
          <cell r="O30">
            <v>474.82</v>
          </cell>
          <cell r="P30">
            <v>667.36</v>
          </cell>
          <cell r="Q30">
            <v>700.23</v>
          </cell>
          <cell r="R30">
            <v>697.14</v>
          </cell>
          <cell r="S30">
            <v>892.87</v>
          </cell>
          <cell r="T30">
            <v>709.08</v>
          </cell>
          <cell r="U30">
            <v>733.46</v>
          </cell>
          <cell r="V30">
            <v>723.71</v>
          </cell>
          <cell r="W30">
            <v>652.61</v>
          </cell>
          <cell r="X30">
            <v>575.02</v>
          </cell>
          <cell r="Y30">
            <v>577.79999999999995</v>
          </cell>
          <cell r="Z30">
            <v>594.36</v>
          </cell>
          <cell r="AA30">
            <v>565.28</v>
          </cell>
          <cell r="AB30">
            <v>587.99</v>
          </cell>
          <cell r="AC30">
            <v>663.97</v>
          </cell>
          <cell r="AD30">
            <v>678.27</v>
          </cell>
          <cell r="AE30">
            <v>674.1</v>
          </cell>
          <cell r="AF30">
            <v>670.42</v>
          </cell>
          <cell r="AG30">
            <v>667.05</v>
          </cell>
          <cell r="AH30">
            <v>663.82</v>
          </cell>
          <cell r="AI30">
            <v>660.69</v>
          </cell>
          <cell r="AJ30">
            <v>657.59</v>
          </cell>
          <cell r="AK30">
            <v>654.53</v>
          </cell>
          <cell r="AL30">
            <v>651.64</v>
          </cell>
          <cell r="AM30">
            <v>648.78</v>
          </cell>
          <cell r="AN30">
            <v>646.02</v>
          </cell>
          <cell r="AO30">
            <v>649.46</v>
          </cell>
          <cell r="AP30">
            <v>654.33000000000004</v>
          </cell>
          <cell r="AQ30">
            <v>659.85</v>
          </cell>
          <cell r="AR30">
            <v>666.07</v>
          </cell>
          <cell r="AS30">
            <v>676.4</v>
          </cell>
          <cell r="AT30">
            <v>688.68</v>
          </cell>
          <cell r="AU30">
            <v>701.98</v>
          </cell>
          <cell r="AV30">
            <v>716.35</v>
          </cell>
          <cell r="AW30">
            <v>731.75</v>
          </cell>
          <cell r="AX30">
            <v>748.21</v>
          </cell>
          <cell r="AY30">
            <v>765.78</v>
          </cell>
          <cell r="AZ30">
            <v>784.6</v>
          </cell>
          <cell r="BA30">
            <v>804.77</v>
          </cell>
          <cell r="BB30">
            <v>826.35</v>
          </cell>
          <cell r="BC30">
            <v>849.42</v>
          </cell>
        </row>
        <row r="31">
          <cell r="A31" t="str">
            <v>FCFUEL[ALLC,HEA]</v>
          </cell>
          <cell r="B31" t="str">
            <v>ktoe</v>
          </cell>
          <cell r="C31" t="str">
            <v>EnerBlue</v>
          </cell>
          <cell r="D31" t="str">
            <v>FCFUEL[ALLC,HEA]_ktepS1</v>
          </cell>
          <cell r="E31">
            <v>810.63</v>
          </cell>
          <cell r="F31">
            <v>852.15</v>
          </cell>
          <cell r="G31">
            <v>857.9</v>
          </cell>
          <cell r="H31">
            <v>938.44</v>
          </cell>
          <cell r="I31">
            <v>933.28</v>
          </cell>
          <cell r="J31">
            <v>914.02</v>
          </cell>
          <cell r="K31">
            <v>868.91</v>
          </cell>
          <cell r="L31">
            <v>814.72</v>
          </cell>
          <cell r="M31">
            <v>773.88</v>
          </cell>
          <cell r="N31">
            <v>886.85</v>
          </cell>
          <cell r="O31">
            <v>474.82</v>
          </cell>
          <cell r="P31">
            <v>667.36</v>
          </cell>
          <cell r="Q31">
            <v>700.23</v>
          </cell>
          <cell r="R31">
            <v>697.14</v>
          </cell>
          <cell r="S31">
            <v>892.87</v>
          </cell>
          <cell r="T31">
            <v>709.08</v>
          </cell>
          <cell r="U31">
            <v>733.46</v>
          </cell>
          <cell r="V31">
            <v>723.71</v>
          </cell>
          <cell r="W31">
            <v>652.61</v>
          </cell>
          <cell r="X31">
            <v>575.02</v>
          </cell>
          <cell r="Y31">
            <v>577.79999999999995</v>
          </cell>
          <cell r="Z31">
            <v>594.36</v>
          </cell>
          <cell r="AA31">
            <v>565.28</v>
          </cell>
          <cell r="AB31">
            <v>587.99</v>
          </cell>
          <cell r="AC31">
            <v>665.37</v>
          </cell>
          <cell r="AD31">
            <v>703.62</v>
          </cell>
          <cell r="AE31">
            <v>741.4</v>
          </cell>
          <cell r="AF31">
            <v>804.2</v>
          </cell>
          <cell r="AG31">
            <v>907.33</v>
          </cell>
          <cell r="AH31">
            <v>1029.03</v>
          </cell>
          <cell r="AI31">
            <v>1154.4000000000001</v>
          </cell>
          <cell r="AJ31">
            <v>1282.4100000000001</v>
          </cell>
          <cell r="AK31">
            <v>1384.05</v>
          </cell>
          <cell r="AL31">
            <v>1453.02</v>
          </cell>
          <cell r="AM31">
            <v>1490.26</v>
          </cell>
          <cell r="AN31">
            <v>1519.54</v>
          </cell>
          <cell r="AO31">
            <v>1552.87</v>
          </cell>
          <cell r="AP31">
            <v>1597.48</v>
          </cell>
          <cell r="AQ31">
            <v>1649.95</v>
          </cell>
          <cell r="AR31">
            <v>1707.61</v>
          </cell>
          <cell r="AS31">
            <v>1769.02</v>
          </cell>
          <cell r="AT31">
            <v>1833.76</v>
          </cell>
          <cell r="AU31">
            <v>1903.46</v>
          </cell>
          <cell r="AV31">
            <v>1979.59</v>
          </cell>
          <cell r="AW31">
            <v>2061.14</v>
          </cell>
          <cell r="AX31">
            <v>2147.67</v>
          </cell>
          <cell r="AY31">
            <v>2238.7600000000002</v>
          </cell>
          <cell r="AZ31">
            <v>2331.62</v>
          </cell>
          <cell r="BA31">
            <v>2426.81</v>
          </cell>
          <cell r="BB31">
            <v>2523.92</v>
          </cell>
          <cell r="BC31">
            <v>2623.73</v>
          </cell>
        </row>
        <row r="32">
          <cell r="A32" t="str">
            <v>FCFUEL[ALLC,HEA]</v>
          </cell>
          <cell r="B32" t="str">
            <v>ktoe</v>
          </cell>
          <cell r="C32" t="str">
            <v>EnerGreen</v>
          </cell>
          <cell r="D32" t="str">
            <v>FCFUEL[ALLC,HEA]_ktepS2</v>
          </cell>
          <cell r="E32">
            <v>810.63</v>
          </cell>
          <cell r="F32">
            <v>852.15</v>
          </cell>
          <cell r="G32">
            <v>857.9</v>
          </cell>
          <cell r="H32">
            <v>938.44</v>
          </cell>
          <cell r="I32">
            <v>933.28</v>
          </cell>
          <cell r="J32">
            <v>914.02</v>
          </cell>
          <cell r="K32">
            <v>868.91</v>
          </cell>
          <cell r="L32">
            <v>814.72</v>
          </cell>
          <cell r="M32">
            <v>773.88</v>
          </cell>
          <cell r="N32">
            <v>886.85</v>
          </cell>
          <cell r="O32">
            <v>474.82</v>
          </cell>
          <cell r="P32">
            <v>667.36</v>
          </cell>
          <cell r="Q32">
            <v>700.23</v>
          </cell>
          <cell r="R32">
            <v>697.14</v>
          </cell>
          <cell r="S32">
            <v>892.87</v>
          </cell>
          <cell r="T32">
            <v>709.08</v>
          </cell>
          <cell r="U32">
            <v>733.46</v>
          </cell>
          <cell r="V32">
            <v>723.71</v>
          </cell>
          <cell r="W32">
            <v>652.61</v>
          </cell>
          <cell r="X32">
            <v>575.02</v>
          </cell>
          <cell r="Y32">
            <v>577.79999999999995</v>
          </cell>
          <cell r="Z32">
            <v>594.36</v>
          </cell>
          <cell r="AA32">
            <v>565.28</v>
          </cell>
          <cell r="AB32">
            <v>587.99</v>
          </cell>
          <cell r="AC32">
            <v>666.76</v>
          </cell>
          <cell r="AD32">
            <v>730.99</v>
          </cell>
          <cell r="AE32">
            <v>832.75</v>
          </cell>
          <cell r="AF32">
            <v>1029.2</v>
          </cell>
          <cell r="AG32">
            <v>1294.3599999999999</v>
          </cell>
          <cell r="AH32">
            <v>1561.97</v>
          </cell>
          <cell r="AI32">
            <v>1791.15</v>
          </cell>
          <cell r="AJ32">
            <v>1951.03</v>
          </cell>
          <cell r="AK32">
            <v>2022.11</v>
          </cell>
          <cell r="AL32">
            <v>2045.93</v>
          </cell>
          <cell r="AM32">
            <v>2044.9</v>
          </cell>
          <cell r="AN32">
            <v>2025.18</v>
          </cell>
          <cell r="AO32">
            <v>2000.99</v>
          </cell>
          <cell r="AP32">
            <v>1977.44</v>
          </cell>
          <cell r="AQ32">
            <v>1954.49</v>
          </cell>
          <cell r="AR32">
            <v>1932.16</v>
          </cell>
          <cell r="AS32">
            <v>1917.08</v>
          </cell>
          <cell r="AT32">
            <v>1909.02</v>
          </cell>
          <cell r="AU32">
            <v>1934.05</v>
          </cell>
          <cell r="AV32">
            <v>1978.3</v>
          </cell>
          <cell r="AW32">
            <v>2024.49</v>
          </cell>
          <cell r="AX32">
            <v>2072.0100000000002</v>
          </cell>
          <cell r="AY32">
            <v>2124.88</v>
          </cell>
          <cell r="AZ32">
            <v>2187.0100000000002</v>
          </cell>
          <cell r="BA32">
            <v>2257.36</v>
          </cell>
          <cell r="BB32">
            <v>2329.67</v>
          </cell>
          <cell r="BC32">
            <v>2402.52</v>
          </cell>
        </row>
        <row r="33">
          <cell r="A33" t="str">
            <v>FCSECTORS TOTAL[ALLC,INDUS]</v>
          </cell>
          <cell r="B33" t="str">
            <v>ktoe</v>
          </cell>
          <cell r="C33" t="str">
            <v>EnerBase</v>
          </cell>
          <cell r="D33" t="str">
            <v>FCSECTORS TOTAL[ALLC,INDUS]_ktepS3</v>
          </cell>
          <cell r="E33">
            <v>74548.479999999996</v>
          </cell>
          <cell r="F33">
            <v>71633.13</v>
          </cell>
          <cell r="G33">
            <v>74224.28</v>
          </cell>
          <cell r="H33">
            <v>78523.86</v>
          </cell>
          <cell r="I33">
            <v>82520.539999999994</v>
          </cell>
          <cell r="J33">
            <v>73817.09</v>
          </cell>
          <cell r="K33">
            <v>73225.84</v>
          </cell>
          <cell r="L33">
            <v>73064.539999999994</v>
          </cell>
          <cell r="M33">
            <v>68744.95</v>
          </cell>
          <cell r="N33">
            <v>61818.95</v>
          </cell>
          <cell r="O33">
            <v>65288.55</v>
          </cell>
          <cell r="P33">
            <v>67297.03</v>
          </cell>
          <cell r="Q33">
            <v>69064.52</v>
          </cell>
          <cell r="R33">
            <v>66746.149999999994</v>
          </cell>
          <cell r="S33">
            <v>66085.23</v>
          </cell>
          <cell r="T33">
            <v>66384.58</v>
          </cell>
          <cell r="U33">
            <v>68793.52</v>
          </cell>
          <cell r="V33">
            <v>67797.34</v>
          </cell>
          <cell r="W33">
            <v>67731.31</v>
          </cell>
          <cell r="X33">
            <v>69949.88</v>
          </cell>
          <cell r="Y33">
            <v>64639.87</v>
          </cell>
          <cell r="Z33">
            <v>68616.100000000006</v>
          </cell>
          <cell r="AA33">
            <v>71561.77</v>
          </cell>
          <cell r="AB33">
            <v>71836.53</v>
          </cell>
          <cell r="AC33">
            <v>72423.19</v>
          </cell>
          <cell r="AD33">
            <v>72104.63</v>
          </cell>
          <cell r="AE33">
            <v>71467.240000000005</v>
          </cell>
          <cell r="AF33">
            <v>70996.86</v>
          </cell>
          <cell r="AG33">
            <v>70669.81</v>
          </cell>
          <cell r="AH33">
            <v>70427.66</v>
          </cell>
          <cell r="AI33">
            <v>70369.179999999993</v>
          </cell>
          <cell r="AJ33">
            <v>70616.570000000007</v>
          </cell>
          <cell r="AK33">
            <v>71008.56</v>
          </cell>
          <cell r="AL33">
            <v>71181.490000000005</v>
          </cell>
          <cell r="AM33">
            <v>71234.509999999995</v>
          </cell>
          <cell r="AN33">
            <v>71213.87</v>
          </cell>
          <cell r="AO33">
            <v>71075.149999999994</v>
          </cell>
          <cell r="AP33">
            <v>70891.47</v>
          </cell>
          <cell r="AQ33">
            <v>70650.58</v>
          </cell>
          <cell r="AR33">
            <v>70362.38</v>
          </cell>
          <cell r="AS33">
            <v>70026.77</v>
          </cell>
          <cell r="AT33">
            <v>69713.86</v>
          </cell>
          <cell r="AU33">
            <v>69423.55</v>
          </cell>
          <cell r="AV33">
            <v>69161.08</v>
          </cell>
          <cell r="AW33">
            <v>68926.58</v>
          </cell>
          <cell r="AX33">
            <v>68719.72</v>
          </cell>
          <cell r="AY33">
            <v>68539.13</v>
          </cell>
          <cell r="AZ33">
            <v>68381.119999999995</v>
          </cell>
          <cell r="BA33">
            <v>68244.820000000007</v>
          </cell>
          <cell r="BB33">
            <v>68129.33</v>
          </cell>
          <cell r="BC33">
            <v>68033.960000000006</v>
          </cell>
        </row>
        <row r="34">
          <cell r="A34" t="str">
            <v>FCSECTORS TOTAL[ALLC,INDUS]</v>
          </cell>
          <cell r="B34" t="str">
            <v>ktoe</v>
          </cell>
          <cell r="C34" t="str">
            <v>EnerBlue</v>
          </cell>
          <cell r="D34" t="str">
            <v>FCSECTORS TOTAL[ALLC,INDUS]_ktepS1</v>
          </cell>
          <cell r="E34">
            <v>74548.479999999996</v>
          </cell>
          <cell r="F34">
            <v>71633.13</v>
          </cell>
          <cell r="G34">
            <v>74224.28</v>
          </cell>
          <cell r="H34">
            <v>78523.86</v>
          </cell>
          <cell r="I34">
            <v>82520.539999999994</v>
          </cell>
          <cell r="J34">
            <v>73817.09</v>
          </cell>
          <cell r="K34">
            <v>73225.84</v>
          </cell>
          <cell r="L34">
            <v>73064.539999999994</v>
          </cell>
          <cell r="M34">
            <v>68744.95</v>
          </cell>
          <cell r="N34">
            <v>61818.95</v>
          </cell>
          <cell r="O34">
            <v>65288.55</v>
          </cell>
          <cell r="P34">
            <v>67297.03</v>
          </cell>
          <cell r="Q34">
            <v>69064.52</v>
          </cell>
          <cell r="R34">
            <v>66746.149999999994</v>
          </cell>
          <cell r="S34">
            <v>66085.23</v>
          </cell>
          <cell r="T34">
            <v>66384.58</v>
          </cell>
          <cell r="U34">
            <v>68793.52</v>
          </cell>
          <cell r="V34">
            <v>67797.34</v>
          </cell>
          <cell r="W34">
            <v>67731.31</v>
          </cell>
          <cell r="X34">
            <v>69949.88</v>
          </cell>
          <cell r="Y34">
            <v>64639.87</v>
          </cell>
          <cell r="Z34">
            <v>68616.100000000006</v>
          </cell>
          <cell r="AA34">
            <v>71561.77</v>
          </cell>
          <cell r="AB34">
            <v>71836.53</v>
          </cell>
          <cell r="AC34">
            <v>72463.3</v>
          </cell>
          <cell r="AD34">
            <v>71156.34</v>
          </cell>
          <cell r="AE34">
            <v>69010.34</v>
          </cell>
          <cell r="AF34">
            <v>66930.28</v>
          </cell>
          <cell r="AG34">
            <v>64630.36</v>
          </cell>
          <cell r="AH34">
            <v>62200.59</v>
          </cell>
          <cell r="AI34">
            <v>59929.2</v>
          </cell>
          <cell r="AJ34">
            <v>57885.91</v>
          </cell>
          <cell r="AK34">
            <v>56240.35</v>
          </cell>
          <cell r="AL34">
            <v>54764.71</v>
          </cell>
          <cell r="AM34">
            <v>53609.36</v>
          </cell>
          <cell r="AN34">
            <v>52729.18</v>
          </cell>
          <cell r="AO34">
            <v>52023.13</v>
          </cell>
          <cell r="AP34">
            <v>51470.02</v>
          </cell>
          <cell r="AQ34">
            <v>51015.360000000001</v>
          </cell>
          <cell r="AR34">
            <v>50621.2</v>
          </cell>
          <cell r="AS34">
            <v>50241.41</v>
          </cell>
          <cell r="AT34">
            <v>49901.09</v>
          </cell>
          <cell r="AU34">
            <v>49594.77</v>
          </cell>
          <cell r="AV34">
            <v>49321.56</v>
          </cell>
          <cell r="AW34">
            <v>49084.78</v>
          </cell>
          <cell r="AX34">
            <v>48885.48</v>
          </cell>
          <cell r="AY34">
            <v>48722.01</v>
          </cell>
          <cell r="AZ34">
            <v>48591.32</v>
          </cell>
          <cell r="BA34">
            <v>48491.11</v>
          </cell>
          <cell r="BB34">
            <v>48417.55</v>
          </cell>
          <cell r="BC34">
            <v>48370.61</v>
          </cell>
        </row>
        <row r="35">
          <cell r="A35" t="str">
            <v>FCSECTORS TOTAL[ALLC,INDUS]</v>
          </cell>
          <cell r="B35" t="str">
            <v>ktoe</v>
          </cell>
          <cell r="C35" t="str">
            <v>EnerGreen</v>
          </cell>
          <cell r="D35" t="str">
            <v>FCSECTORS TOTAL[ALLC,INDUS]_ktepS2</v>
          </cell>
          <cell r="E35">
            <v>74548.479999999996</v>
          </cell>
          <cell r="F35">
            <v>71633.13</v>
          </cell>
          <cell r="G35">
            <v>74224.28</v>
          </cell>
          <cell r="H35">
            <v>78523.86</v>
          </cell>
          <cell r="I35">
            <v>82520.539999999994</v>
          </cell>
          <cell r="J35">
            <v>73817.09</v>
          </cell>
          <cell r="K35">
            <v>73225.84</v>
          </cell>
          <cell r="L35">
            <v>73064.539999999994</v>
          </cell>
          <cell r="M35">
            <v>68744.95</v>
          </cell>
          <cell r="N35">
            <v>61818.95</v>
          </cell>
          <cell r="O35">
            <v>65288.55</v>
          </cell>
          <cell r="P35">
            <v>67297.03</v>
          </cell>
          <cell r="Q35">
            <v>69064.52</v>
          </cell>
          <cell r="R35">
            <v>66746.149999999994</v>
          </cell>
          <cell r="S35">
            <v>66085.23</v>
          </cell>
          <cell r="T35">
            <v>66384.58</v>
          </cell>
          <cell r="U35">
            <v>68793.52</v>
          </cell>
          <cell r="V35">
            <v>67797.34</v>
          </cell>
          <cell r="W35">
            <v>67731.31</v>
          </cell>
          <cell r="X35">
            <v>69949.88</v>
          </cell>
          <cell r="Y35">
            <v>64639.87</v>
          </cell>
          <cell r="Z35">
            <v>68616.100000000006</v>
          </cell>
          <cell r="AA35">
            <v>71561.77</v>
          </cell>
          <cell r="AB35">
            <v>71836.53</v>
          </cell>
          <cell r="AC35">
            <v>72456.39</v>
          </cell>
          <cell r="AD35">
            <v>70408.02</v>
          </cell>
          <cell r="AE35">
            <v>67231.88</v>
          </cell>
          <cell r="AF35">
            <v>64329.43</v>
          </cell>
          <cell r="AG35">
            <v>61654.27</v>
          </cell>
          <cell r="AH35">
            <v>58835.040000000001</v>
          </cell>
          <cell r="AI35">
            <v>56302.58</v>
          </cell>
          <cell r="AJ35">
            <v>54039.46</v>
          </cell>
          <cell r="AK35">
            <v>52272.39</v>
          </cell>
          <cell r="AL35">
            <v>50815.34</v>
          </cell>
          <cell r="AM35">
            <v>49897.41</v>
          </cell>
          <cell r="AN35">
            <v>49329.18</v>
          </cell>
          <cell r="AO35">
            <v>48993.01</v>
          </cell>
          <cell r="AP35">
            <v>48821.87</v>
          </cell>
          <cell r="AQ35">
            <v>48751.9</v>
          </cell>
          <cell r="AR35">
            <v>48717.71</v>
          </cell>
          <cell r="AS35">
            <v>48682.54</v>
          </cell>
          <cell r="AT35">
            <v>48676.480000000003</v>
          </cell>
          <cell r="AU35">
            <v>48691.75</v>
          </cell>
          <cell r="AV35">
            <v>48729.66</v>
          </cell>
          <cell r="AW35">
            <v>48816.75</v>
          </cell>
          <cell r="AX35">
            <v>48938.2</v>
          </cell>
          <cell r="AY35">
            <v>49076.52</v>
          </cell>
          <cell r="AZ35">
            <v>49239.09</v>
          </cell>
          <cell r="BA35">
            <v>49430.84</v>
          </cell>
          <cell r="BB35">
            <v>49649</v>
          </cell>
          <cell r="BC35">
            <v>49890.32</v>
          </cell>
        </row>
        <row r="36">
          <cell r="A36" t="str">
            <v>FCSECTORS TOTAL[ALLC,RASS]</v>
          </cell>
          <cell r="B36" t="str">
            <v>ktoe</v>
          </cell>
          <cell r="C36" t="str">
            <v>EnerBase</v>
          </cell>
          <cell r="D36" t="str">
            <v>FCSECTORS TOTAL[ALLC,RASS]_ktepS3</v>
          </cell>
          <cell r="E36">
            <v>56616.63</v>
          </cell>
          <cell r="F36">
            <v>54557.7</v>
          </cell>
          <cell r="G36">
            <v>56447.42</v>
          </cell>
          <cell r="H36">
            <v>58540.26</v>
          </cell>
          <cell r="I36">
            <v>57746.559999999998</v>
          </cell>
          <cell r="J36">
            <v>60415.57</v>
          </cell>
          <cell r="K36">
            <v>58132.19</v>
          </cell>
          <cell r="L36">
            <v>61842.9</v>
          </cell>
          <cell r="M36">
            <v>62449.59</v>
          </cell>
          <cell r="N36">
            <v>61258.38</v>
          </cell>
          <cell r="O36">
            <v>60161.95</v>
          </cell>
          <cell r="P36">
            <v>63763.08</v>
          </cell>
          <cell r="Q36">
            <v>61294.6</v>
          </cell>
          <cell r="R36">
            <v>63989.89</v>
          </cell>
          <cell r="S36">
            <v>66588.67</v>
          </cell>
          <cell r="T36">
            <v>65164.57</v>
          </cell>
          <cell r="U36">
            <v>63728.76</v>
          </cell>
          <cell r="V36">
            <v>66799.14</v>
          </cell>
          <cell r="W36">
            <v>69867.8</v>
          </cell>
          <cell r="X36">
            <v>69025.960000000006</v>
          </cell>
          <cell r="Y36">
            <v>66776.33</v>
          </cell>
          <cell r="Z36">
            <v>65986.34</v>
          </cell>
          <cell r="AA36">
            <v>67922.66</v>
          </cell>
          <cell r="AB36">
            <v>66213.61</v>
          </cell>
          <cell r="AC36">
            <v>66407.3</v>
          </cell>
          <cell r="AD36">
            <v>67307.87</v>
          </cell>
          <cell r="AE36">
            <v>67832.350000000006</v>
          </cell>
          <cell r="AF36">
            <v>68100.7</v>
          </cell>
          <cell r="AG36">
            <v>68257.350000000006</v>
          </cell>
          <cell r="AH36">
            <v>68258.12</v>
          </cell>
          <cell r="AI36">
            <v>68167.839999999997</v>
          </cell>
          <cell r="AJ36">
            <v>68080.84</v>
          </cell>
          <cell r="AK36">
            <v>67981.55</v>
          </cell>
          <cell r="AL36">
            <v>67866</v>
          </cell>
          <cell r="AM36">
            <v>67738.55</v>
          </cell>
          <cell r="AN36">
            <v>67595.94</v>
          </cell>
          <cell r="AO36">
            <v>67472.850000000006</v>
          </cell>
          <cell r="AP36">
            <v>67358.33</v>
          </cell>
          <cell r="AQ36">
            <v>67247.320000000007</v>
          </cell>
          <cell r="AR36">
            <v>67141.84</v>
          </cell>
          <cell r="AS36">
            <v>67043.570000000007</v>
          </cell>
          <cell r="AT36">
            <v>66916.56</v>
          </cell>
          <cell r="AU36">
            <v>66798.5</v>
          </cell>
          <cell r="AV36">
            <v>66688.679999999993</v>
          </cell>
          <cell r="AW36">
            <v>66586.58</v>
          </cell>
          <cell r="AX36">
            <v>66491.3</v>
          </cell>
          <cell r="AY36">
            <v>66343.41</v>
          </cell>
          <cell r="AZ36">
            <v>66207.199999999997</v>
          </cell>
          <cell r="BA36">
            <v>66075.25</v>
          </cell>
          <cell r="BB36">
            <v>65946.429999999993</v>
          </cell>
          <cell r="BC36">
            <v>65821.55</v>
          </cell>
        </row>
        <row r="37">
          <cell r="A37" t="str">
            <v>FCSECTORS TOTAL[ALLC,RASS]</v>
          </cell>
          <cell r="B37" t="str">
            <v>ktoe</v>
          </cell>
          <cell r="C37" t="str">
            <v>EnerBlue</v>
          </cell>
          <cell r="D37" t="str">
            <v>FCSECTORS TOTAL[ALLC,RASS]_ktepS1</v>
          </cell>
          <cell r="E37">
            <v>56616.63</v>
          </cell>
          <cell r="F37">
            <v>54557.7</v>
          </cell>
          <cell r="G37">
            <v>56447.42</v>
          </cell>
          <cell r="H37">
            <v>58540.26</v>
          </cell>
          <cell r="I37">
            <v>57746.559999999998</v>
          </cell>
          <cell r="J37">
            <v>60415.57</v>
          </cell>
          <cell r="K37">
            <v>58132.19</v>
          </cell>
          <cell r="L37">
            <v>61842.9</v>
          </cell>
          <cell r="M37">
            <v>62449.59</v>
          </cell>
          <cell r="N37">
            <v>61258.38</v>
          </cell>
          <cell r="O37">
            <v>60161.95</v>
          </cell>
          <cell r="P37">
            <v>63763.08</v>
          </cell>
          <cell r="Q37">
            <v>61294.6</v>
          </cell>
          <cell r="R37">
            <v>63989.89</v>
          </cell>
          <cell r="S37">
            <v>66588.67</v>
          </cell>
          <cell r="T37">
            <v>65164.57</v>
          </cell>
          <cell r="U37">
            <v>63728.76</v>
          </cell>
          <cell r="V37">
            <v>66799.14</v>
          </cell>
          <cell r="W37">
            <v>69867.8</v>
          </cell>
          <cell r="X37">
            <v>69025.960000000006</v>
          </cell>
          <cell r="Y37">
            <v>66776.33</v>
          </cell>
          <cell r="Z37">
            <v>65986.34</v>
          </cell>
          <cell r="AA37">
            <v>67922.66</v>
          </cell>
          <cell r="AB37">
            <v>66213.61</v>
          </cell>
          <cell r="AC37">
            <v>66255.42</v>
          </cell>
          <cell r="AD37">
            <v>66547.56</v>
          </cell>
          <cell r="AE37">
            <v>66202.59</v>
          </cell>
          <cell r="AF37">
            <v>65552.740000000005</v>
          </cell>
          <cell r="AG37">
            <v>64801.84</v>
          </cell>
          <cell r="AH37">
            <v>63975.48</v>
          </cell>
          <cell r="AI37">
            <v>63137.14</v>
          </cell>
          <cell r="AJ37">
            <v>62373.77</v>
          </cell>
          <cell r="AK37">
            <v>61702.23</v>
          </cell>
          <cell r="AL37">
            <v>61055.68</v>
          </cell>
          <cell r="AM37">
            <v>60393.9</v>
          </cell>
          <cell r="AN37">
            <v>59702.59</v>
          </cell>
          <cell r="AO37">
            <v>59042.28</v>
          </cell>
          <cell r="AP37">
            <v>58401.99</v>
          </cell>
          <cell r="AQ37">
            <v>57782.51</v>
          </cell>
          <cell r="AR37">
            <v>57195.97</v>
          </cell>
          <cell r="AS37">
            <v>56636.2</v>
          </cell>
          <cell r="AT37">
            <v>56063.79</v>
          </cell>
          <cell r="AU37">
            <v>55511.33</v>
          </cell>
          <cell r="AV37">
            <v>54978.13</v>
          </cell>
          <cell r="AW37">
            <v>54465.83</v>
          </cell>
          <cell r="AX37">
            <v>53975.05</v>
          </cell>
          <cell r="AY37">
            <v>53472.46</v>
          </cell>
          <cell r="AZ37">
            <v>53002.86</v>
          </cell>
          <cell r="BA37">
            <v>52560.1</v>
          </cell>
          <cell r="BB37">
            <v>52139.55</v>
          </cell>
          <cell r="BC37">
            <v>51741.97</v>
          </cell>
        </row>
        <row r="38">
          <cell r="A38" t="str">
            <v>FCSECTORS TOTAL[ALLC,RASS]</v>
          </cell>
          <cell r="B38" t="str">
            <v>ktoe</v>
          </cell>
          <cell r="C38" t="str">
            <v>EnerGreen</v>
          </cell>
          <cell r="D38" t="str">
            <v>FCSECTORS TOTAL[ALLC,RASS]_ktepS2</v>
          </cell>
          <cell r="E38">
            <v>56616.63</v>
          </cell>
          <cell r="F38">
            <v>54557.7</v>
          </cell>
          <cell r="G38">
            <v>56447.42</v>
          </cell>
          <cell r="H38">
            <v>58540.26</v>
          </cell>
          <cell r="I38">
            <v>57746.559999999998</v>
          </cell>
          <cell r="J38">
            <v>60415.57</v>
          </cell>
          <cell r="K38">
            <v>58132.19</v>
          </cell>
          <cell r="L38">
            <v>61842.9</v>
          </cell>
          <cell r="M38">
            <v>62449.59</v>
          </cell>
          <cell r="N38">
            <v>61258.38</v>
          </cell>
          <cell r="O38">
            <v>60161.95</v>
          </cell>
          <cell r="P38">
            <v>63763.08</v>
          </cell>
          <cell r="Q38">
            <v>61294.6</v>
          </cell>
          <cell r="R38">
            <v>63989.89</v>
          </cell>
          <cell r="S38">
            <v>66588.67</v>
          </cell>
          <cell r="T38">
            <v>65164.57</v>
          </cell>
          <cell r="U38">
            <v>63728.76</v>
          </cell>
          <cell r="V38">
            <v>66799.14</v>
          </cell>
          <cell r="W38">
            <v>69867.8</v>
          </cell>
          <cell r="X38">
            <v>69025.960000000006</v>
          </cell>
          <cell r="Y38">
            <v>66776.33</v>
          </cell>
          <cell r="Z38">
            <v>65986.34</v>
          </cell>
          <cell r="AA38">
            <v>67922.66</v>
          </cell>
          <cell r="AB38">
            <v>66213.61</v>
          </cell>
          <cell r="AC38">
            <v>65835.289999999994</v>
          </cell>
          <cell r="AD38">
            <v>65353.23</v>
          </cell>
          <cell r="AE38">
            <v>64099.27</v>
          </cell>
          <cell r="AF38">
            <v>62731.91</v>
          </cell>
          <cell r="AG38">
            <v>61425.64</v>
          </cell>
          <cell r="AH38">
            <v>60109.58</v>
          </cell>
          <cell r="AI38">
            <v>58788.88</v>
          </cell>
          <cell r="AJ38">
            <v>57529.49</v>
          </cell>
          <cell r="AK38">
            <v>56331.71</v>
          </cell>
          <cell r="AL38">
            <v>55152.05</v>
          </cell>
          <cell r="AM38">
            <v>53969.46</v>
          </cell>
          <cell r="AN38">
            <v>52786.54</v>
          </cell>
          <cell r="AO38">
            <v>51690.38</v>
          </cell>
          <cell r="AP38">
            <v>50670</v>
          </cell>
          <cell r="AQ38">
            <v>49705.61</v>
          </cell>
          <cell r="AR38">
            <v>48792.42</v>
          </cell>
          <cell r="AS38">
            <v>48005.87</v>
          </cell>
          <cell r="AT38">
            <v>47238.43</v>
          </cell>
          <cell r="AU38">
            <v>46534.7</v>
          </cell>
          <cell r="AV38">
            <v>45882.71</v>
          </cell>
          <cell r="AW38">
            <v>45283.16</v>
          </cell>
          <cell r="AX38">
            <v>44719.76</v>
          </cell>
          <cell r="AY38">
            <v>44146.28</v>
          </cell>
          <cell r="AZ38">
            <v>43613.74</v>
          </cell>
          <cell r="BA38">
            <v>43120.43</v>
          </cell>
          <cell r="BB38">
            <v>42659.86</v>
          </cell>
          <cell r="BC38">
            <v>42228.43</v>
          </cell>
        </row>
        <row r="39">
          <cell r="A39" t="str">
            <v>FCSECTORS TOTAL[ALLC,TRANS]</v>
          </cell>
          <cell r="B39" t="str">
            <v>ktoe</v>
          </cell>
          <cell r="C39" t="str">
            <v>EnerBase</v>
          </cell>
          <cell r="D39" t="str">
            <v>FCSECTORS TOTAL[ALLC,TRANS]_ktepS3</v>
          </cell>
          <cell r="E39">
            <v>46470.95</v>
          </cell>
          <cell r="F39">
            <v>46078.99</v>
          </cell>
          <cell r="G39">
            <v>49731.67</v>
          </cell>
          <cell r="H39">
            <v>51162.879999999997</v>
          </cell>
          <cell r="I39">
            <v>50483.57</v>
          </cell>
          <cell r="J39">
            <v>51387</v>
          </cell>
          <cell r="K39">
            <v>51185.15</v>
          </cell>
          <cell r="L39">
            <v>53892.639999999999</v>
          </cell>
          <cell r="M39">
            <v>54224.65</v>
          </cell>
          <cell r="N39">
            <v>53487.519999999997</v>
          </cell>
          <cell r="O39">
            <v>55935.62</v>
          </cell>
          <cell r="P39">
            <v>56532.72</v>
          </cell>
          <cell r="Q39">
            <v>56836.480000000003</v>
          </cell>
          <cell r="R39">
            <v>57956.9</v>
          </cell>
          <cell r="S39">
            <v>57125.88</v>
          </cell>
          <cell r="T39">
            <v>56753.01</v>
          </cell>
          <cell r="U39">
            <v>56511.77</v>
          </cell>
          <cell r="V39">
            <v>58497.53</v>
          </cell>
          <cell r="W39">
            <v>60289.120000000003</v>
          </cell>
          <cell r="X39">
            <v>59333.24</v>
          </cell>
          <cell r="Y39">
            <v>49774.48</v>
          </cell>
          <cell r="Z39">
            <v>52442.78</v>
          </cell>
          <cell r="AA39">
            <v>56399.14</v>
          </cell>
          <cell r="AB39">
            <v>57456.63</v>
          </cell>
          <cell r="AC39">
            <v>57722.49</v>
          </cell>
          <cell r="AD39">
            <v>56871.18</v>
          </cell>
          <cell r="AE39">
            <v>56405.89</v>
          </cell>
          <cell r="AF39">
            <v>56372.32</v>
          </cell>
          <cell r="AG39">
            <v>56444.52</v>
          </cell>
          <cell r="AH39">
            <v>56167.47</v>
          </cell>
          <cell r="AI39">
            <v>55942.41</v>
          </cell>
          <cell r="AJ39">
            <v>55959.67</v>
          </cell>
          <cell r="AK39">
            <v>56017.18</v>
          </cell>
          <cell r="AL39">
            <v>56039.86</v>
          </cell>
          <cell r="AM39">
            <v>56013.04</v>
          </cell>
          <cell r="AN39">
            <v>56000.53</v>
          </cell>
          <cell r="AO39">
            <v>56000.55</v>
          </cell>
          <cell r="AP39">
            <v>56011.7</v>
          </cell>
          <cell r="AQ39">
            <v>56028.74</v>
          </cell>
          <cell r="AR39">
            <v>56055.49</v>
          </cell>
          <cell r="AS39">
            <v>56102.13</v>
          </cell>
          <cell r="AT39">
            <v>56127.7</v>
          </cell>
          <cell r="AU39">
            <v>56168.02</v>
          </cell>
          <cell r="AV39">
            <v>56221.61</v>
          </cell>
          <cell r="AW39">
            <v>56288.4</v>
          </cell>
          <cell r="AX39">
            <v>56367.39</v>
          </cell>
          <cell r="AY39">
            <v>56414.85</v>
          </cell>
          <cell r="AZ39">
            <v>56476.75</v>
          </cell>
          <cell r="BA39">
            <v>56547.95</v>
          </cell>
          <cell r="BB39">
            <v>56627.98</v>
          </cell>
          <cell r="BC39">
            <v>56716.2</v>
          </cell>
        </row>
        <row r="40">
          <cell r="A40" t="str">
            <v>FCSECTORS TOTAL[ALLC,TRANS]</v>
          </cell>
          <cell r="B40" t="str">
            <v>ktoe</v>
          </cell>
          <cell r="C40" t="str">
            <v>EnerBlue</v>
          </cell>
          <cell r="D40" t="str">
            <v>FCSECTORS TOTAL[ALLC,TRANS]_ktepS1</v>
          </cell>
          <cell r="E40">
            <v>46470.95</v>
          </cell>
          <cell r="F40">
            <v>46078.99</v>
          </cell>
          <cell r="G40">
            <v>49731.67</v>
          </cell>
          <cell r="H40">
            <v>51162.879999999997</v>
          </cell>
          <cell r="I40">
            <v>50483.57</v>
          </cell>
          <cell r="J40">
            <v>51387</v>
          </cell>
          <cell r="K40">
            <v>51185.15</v>
          </cell>
          <cell r="L40">
            <v>53892.639999999999</v>
          </cell>
          <cell r="M40">
            <v>54224.65</v>
          </cell>
          <cell r="N40">
            <v>53487.519999999997</v>
          </cell>
          <cell r="O40">
            <v>55935.62</v>
          </cell>
          <cell r="P40">
            <v>56532.72</v>
          </cell>
          <cell r="Q40">
            <v>56836.480000000003</v>
          </cell>
          <cell r="R40">
            <v>57956.9</v>
          </cell>
          <cell r="S40">
            <v>57125.88</v>
          </cell>
          <cell r="T40">
            <v>56753.01</v>
          </cell>
          <cell r="U40">
            <v>56511.77</v>
          </cell>
          <cell r="V40">
            <v>58497.53</v>
          </cell>
          <cell r="W40">
            <v>60289.120000000003</v>
          </cell>
          <cell r="X40">
            <v>59333.24</v>
          </cell>
          <cell r="Y40">
            <v>49774.48</v>
          </cell>
          <cell r="Z40">
            <v>52442.78</v>
          </cell>
          <cell r="AA40">
            <v>56399.14</v>
          </cell>
          <cell r="AB40">
            <v>57456.63</v>
          </cell>
          <cell r="AC40">
            <v>57058.879999999997</v>
          </cell>
          <cell r="AD40">
            <v>54951.14</v>
          </cell>
          <cell r="AE40">
            <v>52830.94</v>
          </cell>
          <cell r="AF40">
            <v>50973.89</v>
          </cell>
          <cell r="AG40">
            <v>49257.75</v>
          </cell>
          <cell r="AH40">
            <v>47322.07</v>
          </cell>
          <cell r="AI40">
            <v>45281.62</v>
          </cell>
          <cell r="AJ40">
            <v>43519.3</v>
          </cell>
          <cell r="AK40">
            <v>42129.85</v>
          </cell>
          <cell r="AL40">
            <v>40867.78</v>
          </cell>
          <cell r="AM40">
            <v>39705.1</v>
          </cell>
          <cell r="AN40">
            <v>38654.019999999997</v>
          </cell>
          <cell r="AO40">
            <v>37701.050000000003</v>
          </cell>
          <cell r="AP40">
            <v>36821.800000000003</v>
          </cell>
          <cell r="AQ40">
            <v>35957.64</v>
          </cell>
          <cell r="AR40">
            <v>35133.050000000003</v>
          </cell>
          <cell r="AS40">
            <v>34350.01</v>
          </cell>
          <cell r="AT40">
            <v>33579.379999999997</v>
          </cell>
          <cell r="AU40">
            <v>32845.589999999997</v>
          </cell>
          <cell r="AV40">
            <v>32142.13</v>
          </cell>
          <cell r="AW40">
            <v>31472.400000000001</v>
          </cell>
          <cell r="AX40">
            <v>30834.3</v>
          </cell>
          <cell r="AY40">
            <v>30198.59</v>
          </cell>
          <cell r="AZ40">
            <v>29597.97</v>
          </cell>
          <cell r="BA40">
            <v>29026.09</v>
          </cell>
          <cell r="BB40">
            <v>28483.08</v>
          </cell>
          <cell r="BC40">
            <v>27967.08</v>
          </cell>
        </row>
        <row r="41">
          <cell r="A41" t="str">
            <v>FCSECTORS TOTAL[ALLC,TRANS]</v>
          </cell>
          <cell r="B41" t="str">
            <v>ktoe</v>
          </cell>
          <cell r="C41" t="str">
            <v>EnerGreen</v>
          </cell>
          <cell r="D41" t="str">
            <v>FCSECTORS TOTAL[ALLC,TRANS]_ktepS2</v>
          </cell>
          <cell r="E41">
            <v>46470.95</v>
          </cell>
          <cell r="F41">
            <v>46078.99</v>
          </cell>
          <cell r="G41">
            <v>49731.67</v>
          </cell>
          <cell r="H41">
            <v>51162.879999999997</v>
          </cell>
          <cell r="I41">
            <v>50483.57</v>
          </cell>
          <cell r="J41">
            <v>51387</v>
          </cell>
          <cell r="K41">
            <v>51185.15</v>
          </cell>
          <cell r="L41">
            <v>53892.639999999999</v>
          </cell>
          <cell r="M41">
            <v>54224.65</v>
          </cell>
          <cell r="N41">
            <v>53487.519999999997</v>
          </cell>
          <cell r="O41">
            <v>55935.62</v>
          </cell>
          <cell r="P41">
            <v>56532.72</v>
          </cell>
          <cell r="Q41">
            <v>56836.480000000003</v>
          </cell>
          <cell r="R41">
            <v>57956.9</v>
          </cell>
          <cell r="S41">
            <v>57125.88</v>
          </cell>
          <cell r="T41">
            <v>56753.01</v>
          </cell>
          <cell r="U41">
            <v>56511.77</v>
          </cell>
          <cell r="V41">
            <v>58497.53</v>
          </cell>
          <cell r="W41">
            <v>60289.120000000003</v>
          </cell>
          <cell r="X41">
            <v>59333.24</v>
          </cell>
          <cell r="Y41">
            <v>49774.48</v>
          </cell>
          <cell r="Z41">
            <v>52442.78</v>
          </cell>
          <cell r="AA41">
            <v>56399.14</v>
          </cell>
          <cell r="AB41">
            <v>57456.63</v>
          </cell>
          <cell r="AC41">
            <v>56714.09</v>
          </cell>
          <cell r="AD41">
            <v>53838.73</v>
          </cell>
          <cell r="AE41">
            <v>50811.73</v>
          </cell>
          <cell r="AF41">
            <v>47986.25</v>
          </cell>
          <cell r="AG41">
            <v>45284.86</v>
          </cell>
          <cell r="AH41">
            <v>42439.07</v>
          </cell>
          <cell r="AI41">
            <v>39540.379999999997</v>
          </cell>
          <cell r="AJ41">
            <v>37118.769999999997</v>
          </cell>
          <cell r="AK41">
            <v>35262.85</v>
          </cell>
          <cell r="AL41">
            <v>33646.15</v>
          </cell>
          <cell r="AM41">
            <v>32217.78</v>
          </cell>
          <cell r="AN41">
            <v>30968.13</v>
          </cell>
          <cell r="AO41">
            <v>29875.41</v>
          </cell>
          <cell r="AP41">
            <v>28891.24</v>
          </cell>
          <cell r="AQ41">
            <v>27934.77</v>
          </cell>
          <cell r="AR41">
            <v>27033.8</v>
          </cell>
          <cell r="AS41">
            <v>26190.59</v>
          </cell>
          <cell r="AT41">
            <v>25387.57</v>
          </cell>
          <cell r="AU41">
            <v>24640.95</v>
          </cell>
          <cell r="AV41">
            <v>23944.58</v>
          </cell>
          <cell r="AW41">
            <v>23304.720000000001</v>
          </cell>
          <cell r="AX41">
            <v>22716.81</v>
          </cell>
          <cell r="AY41">
            <v>22154.32</v>
          </cell>
          <cell r="AZ41">
            <v>21640.46</v>
          </cell>
          <cell r="BA41">
            <v>21168.27</v>
          </cell>
          <cell r="BB41">
            <v>20735.259999999998</v>
          </cell>
          <cell r="BC41">
            <v>20338.04</v>
          </cell>
        </row>
        <row r="42">
          <cell r="A42" t="str">
            <v>EIPETOT WEO[ALLC]</v>
          </cell>
          <cell r="B42" t="str">
            <v>koe/US$15ppp</v>
          </cell>
          <cell r="C42" t="str">
            <v>EnerBase</v>
          </cell>
          <cell r="D42" t="str">
            <v>EIPETOT WEO[ALLC]_ktep/MUS$15ppaS3</v>
          </cell>
          <cell r="E42">
            <v>215.49</v>
          </cell>
          <cell r="F42">
            <v>207.9</v>
          </cell>
          <cell r="G42">
            <v>201.85</v>
          </cell>
          <cell r="H42">
            <v>208.55</v>
          </cell>
          <cell r="I42">
            <v>206.45</v>
          </cell>
          <cell r="J42">
            <v>203.42</v>
          </cell>
          <cell r="K42">
            <v>201.28</v>
          </cell>
          <cell r="L42">
            <v>197.95</v>
          </cell>
          <cell r="M42">
            <v>191.43</v>
          </cell>
          <cell r="N42">
            <v>190.47</v>
          </cell>
          <cell r="O42">
            <v>184.9</v>
          </cell>
          <cell r="P42">
            <v>183.26</v>
          </cell>
          <cell r="Q42">
            <v>182.27</v>
          </cell>
          <cell r="R42">
            <v>181.62</v>
          </cell>
          <cell r="S42">
            <v>180.59</v>
          </cell>
          <cell r="T42">
            <v>178.94</v>
          </cell>
          <cell r="U42">
            <v>184.5</v>
          </cell>
          <cell r="V42">
            <v>186.11</v>
          </cell>
          <cell r="W42">
            <v>182.98</v>
          </cell>
          <cell r="X42">
            <v>181.04</v>
          </cell>
          <cell r="Y42">
            <v>178.83</v>
          </cell>
          <cell r="Z42">
            <v>173.66</v>
          </cell>
          <cell r="AA42">
            <v>170.57</v>
          </cell>
          <cell r="AB42">
            <v>166.08</v>
          </cell>
          <cell r="AC42">
            <v>167.12</v>
          </cell>
          <cell r="AD42">
            <v>163.62</v>
          </cell>
          <cell r="AE42">
            <v>160.88999999999999</v>
          </cell>
          <cell r="AF42">
            <v>157.87</v>
          </cell>
          <cell r="AG42">
            <v>154.97999999999999</v>
          </cell>
          <cell r="AH42">
            <v>152.19</v>
          </cell>
          <cell r="AI42">
            <v>149.21</v>
          </cell>
          <cell r="AJ42">
            <v>146.72</v>
          </cell>
          <cell r="AK42">
            <v>143.85</v>
          </cell>
          <cell r="AL42">
            <v>140.61000000000001</v>
          </cell>
          <cell r="AM42">
            <v>137.30000000000001</v>
          </cell>
          <cell r="AN42">
            <v>134.19</v>
          </cell>
          <cell r="AO42">
            <v>131.26</v>
          </cell>
          <cell r="AP42">
            <v>128.46</v>
          </cell>
          <cell r="AQ42">
            <v>125.78</v>
          </cell>
          <cell r="AR42">
            <v>123.21</v>
          </cell>
          <cell r="AS42">
            <v>120.76</v>
          </cell>
          <cell r="AT42">
            <v>118.41</v>
          </cell>
          <cell r="AU42">
            <v>116.18</v>
          </cell>
          <cell r="AV42">
            <v>114.06</v>
          </cell>
          <cell r="AW42">
            <v>112.06</v>
          </cell>
          <cell r="AX42">
            <v>110.14</v>
          </cell>
          <cell r="AY42">
            <v>108.35</v>
          </cell>
          <cell r="AZ42">
            <v>106.59</v>
          </cell>
          <cell r="BA42">
            <v>104.88</v>
          </cell>
          <cell r="BB42">
            <v>103.19</v>
          </cell>
          <cell r="BC42">
            <v>101.53</v>
          </cell>
        </row>
        <row r="43">
          <cell r="A43" t="str">
            <v>EIPETOT WEO[ALLC]</v>
          </cell>
          <cell r="B43" t="str">
            <v>koe/US$15ppp</v>
          </cell>
          <cell r="C43" t="str">
            <v>EnerBlue</v>
          </cell>
          <cell r="D43" t="str">
            <v>EIPETOT WEO[ALLC]_ktep/MUS$15ppaS1</v>
          </cell>
          <cell r="E43">
            <v>215.49</v>
          </cell>
          <cell r="F43">
            <v>207.9</v>
          </cell>
          <cell r="G43">
            <v>201.85</v>
          </cell>
          <cell r="H43">
            <v>208.55</v>
          </cell>
          <cell r="I43">
            <v>206.45</v>
          </cell>
          <cell r="J43">
            <v>203.42</v>
          </cell>
          <cell r="K43">
            <v>201.28</v>
          </cell>
          <cell r="L43">
            <v>197.95</v>
          </cell>
          <cell r="M43">
            <v>191.43</v>
          </cell>
          <cell r="N43">
            <v>190.47</v>
          </cell>
          <cell r="O43">
            <v>184.9</v>
          </cell>
          <cell r="P43">
            <v>183.26</v>
          </cell>
          <cell r="Q43">
            <v>182.27</v>
          </cell>
          <cell r="R43">
            <v>181.62</v>
          </cell>
          <cell r="S43">
            <v>180.59</v>
          </cell>
          <cell r="T43">
            <v>178.94</v>
          </cell>
          <cell r="U43">
            <v>184.5</v>
          </cell>
          <cell r="V43">
            <v>186.11</v>
          </cell>
          <cell r="W43">
            <v>182.98</v>
          </cell>
          <cell r="X43">
            <v>181.04</v>
          </cell>
          <cell r="Y43">
            <v>178.83</v>
          </cell>
          <cell r="Z43">
            <v>173.66</v>
          </cell>
          <cell r="AA43">
            <v>170.57</v>
          </cell>
          <cell r="AB43">
            <v>166.08</v>
          </cell>
          <cell r="AC43">
            <v>166.05</v>
          </cell>
          <cell r="AD43">
            <v>162.77000000000001</v>
          </cell>
          <cell r="AE43">
            <v>154.33000000000001</v>
          </cell>
          <cell r="AF43">
            <v>147.03</v>
          </cell>
          <cell r="AG43">
            <v>140.53</v>
          </cell>
          <cell r="AH43">
            <v>134.43</v>
          </cell>
          <cell r="AI43">
            <v>127.66</v>
          </cell>
          <cell r="AJ43">
            <v>121.09</v>
          </cell>
          <cell r="AK43">
            <v>115.06</v>
          </cell>
          <cell r="AL43">
            <v>110.29</v>
          </cell>
          <cell r="AM43">
            <v>105.91</v>
          </cell>
          <cell r="AN43">
            <v>101.92</v>
          </cell>
          <cell r="AO43">
            <v>98.48</v>
          </cell>
          <cell r="AP43">
            <v>95.25</v>
          </cell>
          <cell r="AQ43">
            <v>92.16</v>
          </cell>
          <cell r="AR43">
            <v>89.33</v>
          </cell>
          <cell r="AS43">
            <v>86.62</v>
          </cell>
          <cell r="AT43">
            <v>84.05</v>
          </cell>
          <cell r="AU43">
            <v>81.52</v>
          </cell>
          <cell r="AV43">
            <v>79.12</v>
          </cell>
          <cell r="AW43">
            <v>76.89</v>
          </cell>
          <cell r="AX43">
            <v>74.72</v>
          </cell>
          <cell r="AY43">
            <v>72.7</v>
          </cell>
          <cell r="AZ43">
            <v>70.83</v>
          </cell>
          <cell r="BA43">
            <v>69.06</v>
          </cell>
          <cell r="BB43">
            <v>67.38</v>
          </cell>
          <cell r="BC43">
            <v>65.78</v>
          </cell>
        </row>
        <row r="44">
          <cell r="A44" t="str">
            <v>EIPETOT WEO[ALLC]</v>
          </cell>
          <cell r="B44" t="str">
            <v>koe/US$15ppp</v>
          </cell>
          <cell r="C44" t="str">
            <v>EnerGreen</v>
          </cell>
          <cell r="D44" t="str">
            <v>EIPETOT WEO[ALLC]_ktep/MUS$15ppaS2</v>
          </cell>
          <cell r="E44">
            <v>215.49</v>
          </cell>
          <cell r="F44">
            <v>207.9</v>
          </cell>
          <cell r="G44">
            <v>201.85</v>
          </cell>
          <cell r="H44">
            <v>208.55</v>
          </cell>
          <cell r="I44">
            <v>206.45</v>
          </cell>
          <cell r="J44">
            <v>203.42</v>
          </cell>
          <cell r="K44">
            <v>201.28</v>
          </cell>
          <cell r="L44">
            <v>197.95</v>
          </cell>
          <cell r="M44">
            <v>191.43</v>
          </cell>
          <cell r="N44">
            <v>190.47</v>
          </cell>
          <cell r="O44">
            <v>184.9</v>
          </cell>
          <cell r="P44">
            <v>183.26</v>
          </cell>
          <cell r="Q44">
            <v>182.27</v>
          </cell>
          <cell r="R44">
            <v>181.62</v>
          </cell>
          <cell r="S44">
            <v>180.59</v>
          </cell>
          <cell r="T44">
            <v>178.94</v>
          </cell>
          <cell r="U44">
            <v>184.5</v>
          </cell>
          <cell r="V44">
            <v>186.11</v>
          </cell>
          <cell r="W44">
            <v>182.98</v>
          </cell>
          <cell r="X44">
            <v>181.04</v>
          </cell>
          <cell r="Y44">
            <v>178.83</v>
          </cell>
          <cell r="Z44">
            <v>173.66</v>
          </cell>
          <cell r="AA44">
            <v>170.57</v>
          </cell>
          <cell r="AB44">
            <v>166.08</v>
          </cell>
          <cell r="AC44">
            <v>165.49</v>
          </cell>
          <cell r="AD44">
            <v>160.77000000000001</v>
          </cell>
          <cell r="AE44">
            <v>149.15</v>
          </cell>
          <cell r="AF44">
            <v>140.51</v>
          </cell>
          <cell r="AG44">
            <v>132.35</v>
          </cell>
          <cell r="AH44">
            <v>124.01</v>
          </cell>
          <cell r="AI44">
            <v>116.38</v>
          </cell>
          <cell r="AJ44">
            <v>109.38</v>
          </cell>
          <cell r="AK44">
            <v>103.16</v>
          </cell>
          <cell r="AL44">
            <v>97.72</v>
          </cell>
          <cell r="AM44">
            <v>93.01</v>
          </cell>
          <cell r="AN44">
            <v>88.94</v>
          </cell>
          <cell r="AO44">
            <v>85.5</v>
          </cell>
          <cell r="AP44">
            <v>82.45</v>
          </cell>
          <cell r="AQ44">
            <v>79.69</v>
          </cell>
          <cell r="AR44">
            <v>77.099999999999994</v>
          </cell>
          <cell r="AS44">
            <v>74.72</v>
          </cell>
          <cell r="AT44">
            <v>72.44</v>
          </cell>
          <cell r="AU44">
            <v>70.260000000000005</v>
          </cell>
          <cell r="AV44">
            <v>68.23</v>
          </cell>
          <cell r="AW44">
            <v>66.349999999999994</v>
          </cell>
          <cell r="AX44">
            <v>64.599999999999994</v>
          </cell>
          <cell r="AY44">
            <v>63</v>
          </cell>
          <cell r="AZ44">
            <v>61.47</v>
          </cell>
          <cell r="BA44">
            <v>60.03</v>
          </cell>
          <cell r="BB44">
            <v>58.67</v>
          </cell>
          <cell r="BC44">
            <v>57.39</v>
          </cell>
        </row>
        <row r="45">
          <cell r="A45" t="str">
            <v>SHPEREN[ALLC]</v>
          </cell>
          <cell r="B45" t="str">
            <v>%</v>
          </cell>
          <cell r="C45" t="str">
            <v>EnerBase</v>
          </cell>
          <cell r="D45" t="str">
            <v>SHPEREN[ALLC]_%S3</v>
          </cell>
          <cell r="E45">
            <v>17.25</v>
          </cell>
          <cell r="F45">
            <v>16.23</v>
          </cell>
          <cell r="G45">
            <v>17.149999999999999</v>
          </cell>
          <cell r="H45">
            <v>15.9</v>
          </cell>
          <cell r="I45">
            <v>16.170000000000002</v>
          </cell>
          <cell r="J45">
            <v>16.43</v>
          </cell>
          <cell r="K45">
            <v>15.72</v>
          </cell>
          <cell r="L45">
            <v>16.440000000000001</v>
          </cell>
          <cell r="M45">
            <v>16.84</v>
          </cell>
          <cell r="N45">
            <v>17.22</v>
          </cell>
          <cell r="O45">
            <v>16.55</v>
          </cell>
          <cell r="P45">
            <v>17.170000000000002</v>
          </cell>
          <cell r="Q45">
            <v>17.2</v>
          </cell>
          <cell r="R45">
            <v>17.78</v>
          </cell>
          <cell r="S45">
            <v>17.34</v>
          </cell>
          <cell r="T45">
            <v>17.43</v>
          </cell>
          <cell r="U45">
            <v>17.12</v>
          </cell>
          <cell r="V45">
            <v>16.899999999999999</v>
          </cell>
          <cell r="W45">
            <v>16.37</v>
          </cell>
          <cell r="X45">
            <v>16.079999999999998</v>
          </cell>
          <cell r="Y45">
            <v>17.11</v>
          </cell>
          <cell r="Z45">
            <v>16.82</v>
          </cell>
          <cell r="AA45">
            <v>17.149999999999999</v>
          </cell>
          <cell r="AB45">
            <v>16.64</v>
          </cell>
          <cell r="AC45">
            <v>17.649999999999999</v>
          </cell>
          <cell r="AD45">
            <v>18.489999999999998</v>
          </cell>
          <cell r="AE45">
            <v>19.22</v>
          </cell>
          <cell r="AF45">
            <v>20.07</v>
          </cell>
          <cell r="AG45">
            <v>20.87</v>
          </cell>
          <cell r="AH45">
            <v>21.5</v>
          </cell>
          <cell r="AI45">
            <v>22.12</v>
          </cell>
          <cell r="AJ45">
            <v>22.62</v>
          </cell>
          <cell r="AK45">
            <v>23.38</v>
          </cell>
          <cell r="AL45">
            <v>24.22</v>
          </cell>
          <cell r="AM45">
            <v>25.01</v>
          </cell>
          <cell r="AN45">
            <v>25.72</v>
          </cell>
          <cell r="AO45">
            <v>26.36</v>
          </cell>
          <cell r="AP45">
            <v>26.78</v>
          </cell>
          <cell r="AQ45">
            <v>27.16</v>
          </cell>
          <cell r="AR45">
            <v>27.47</v>
          </cell>
          <cell r="AS45">
            <v>27.73</v>
          </cell>
          <cell r="AT45">
            <v>27.98</v>
          </cell>
          <cell r="AU45">
            <v>28.18</v>
          </cell>
          <cell r="AV45">
            <v>28.35</v>
          </cell>
          <cell r="AW45">
            <v>28.48</v>
          </cell>
          <cell r="AX45">
            <v>28.59</v>
          </cell>
          <cell r="AY45">
            <v>28.69</v>
          </cell>
          <cell r="AZ45">
            <v>28.8</v>
          </cell>
          <cell r="BA45">
            <v>28.9</v>
          </cell>
          <cell r="BB45">
            <v>29.02</v>
          </cell>
          <cell r="BC45">
            <v>29.15</v>
          </cell>
        </row>
        <row r="46">
          <cell r="A46" t="str">
            <v>SHPEREN[ALLC]</v>
          </cell>
          <cell r="B46" t="str">
            <v>%</v>
          </cell>
          <cell r="C46" t="str">
            <v>EnerBlue</v>
          </cell>
          <cell r="D46" t="str">
            <v>SHPEREN[ALLC]_%S1</v>
          </cell>
          <cell r="E46">
            <v>17.25</v>
          </cell>
          <cell r="F46">
            <v>16.23</v>
          </cell>
          <cell r="G46">
            <v>17.149999999999999</v>
          </cell>
          <cell r="H46">
            <v>15.9</v>
          </cell>
          <cell r="I46">
            <v>16.170000000000002</v>
          </cell>
          <cell r="J46">
            <v>16.43</v>
          </cell>
          <cell r="K46">
            <v>15.72</v>
          </cell>
          <cell r="L46">
            <v>16.440000000000001</v>
          </cell>
          <cell r="M46">
            <v>16.84</v>
          </cell>
          <cell r="N46">
            <v>17.22</v>
          </cell>
          <cell r="O46">
            <v>16.55</v>
          </cell>
          <cell r="P46">
            <v>17.170000000000002</v>
          </cell>
          <cell r="Q46">
            <v>17.2</v>
          </cell>
          <cell r="R46">
            <v>17.78</v>
          </cell>
          <cell r="S46">
            <v>17.34</v>
          </cell>
          <cell r="T46">
            <v>17.43</v>
          </cell>
          <cell r="U46">
            <v>17.12</v>
          </cell>
          <cell r="V46">
            <v>16.899999999999999</v>
          </cell>
          <cell r="W46">
            <v>16.37</v>
          </cell>
          <cell r="X46">
            <v>16.079999999999998</v>
          </cell>
          <cell r="Y46">
            <v>17.11</v>
          </cell>
          <cell r="Z46">
            <v>16.82</v>
          </cell>
          <cell r="AA46">
            <v>17.149999999999999</v>
          </cell>
          <cell r="AB46">
            <v>16.64</v>
          </cell>
          <cell r="AC46">
            <v>17.72</v>
          </cell>
          <cell r="AD46">
            <v>18.86</v>
          </cell>
          <cell r="AE46">
            <v>21.96</v>
          </cell>
          <cell r="AF46">
            <v>24.91</v>
          </cell>
          <cell r="AG46">
            <v>27.82</v>
          </cell>
          <cell r="AH46">
            <v>30.52</v>
          </cell>
          <cell r="AI46">
            <v>33.83</v>
          </cell>
          <cell r="AJ46">
            <v>37.130000000000003</v>
          </cell>
          <cell r="AK46">
            <v>40.43</v>
          </cell>
          <cell r="AL46">
            <v>42.81</v>
          </cell>
          <cell r="AM46">
            <v>45</v>
          </cell>
          <cell r="AN46">
            <v>47</v>
          </cell>
          <cell r="AO46">
            <v>48.48</v>
          </cell>
          <cell r="AP46">
            <v>50.13</v>
          </cell>
          <cell r="AQ46">
            <v>51.71</v>
          </cell>
          <cell r="AR46">
            <v>53.19</v>
          </cell>
          <cell r="AS46">
            <v>54.61</v>
          </cell>
          <cell r="AT46">
            <v>55.94</v>
          </cell>
          <cell r="AU46">
            <v>57.2</v>
          </cell>
          <cell r="AV46">
            <v>58.37</v>
          </cell>
          <cell r="AW46">
            <v>59.42</v>
          </cell>
          <cell r="AX46">
            <v>60.51</v>
          </cell>
          <cell r="AY46">
            <v>61.56</v>
          </cell>
          <cell r="AZ46">
            <v>62.55</v>
          </cell>
          <cell r="BA46">
            <v>63.48</v>
          </cell>
          <cell r="BB46">
            <v>64.36</v>
          </cell>
          <cell r="BC46">
            <v>65.19</v>
          </cell>
        </row>
        <row r="47">
          <cell r="A47" t="str">
            <v>SHPEREN[ALLC]</v>
          </cell>
          <cell r="B47" t="str">
            <v>%</v>
          </cell>
          <cell r="C47" t="str">
            <v>EnerGreen</v>
          </cell>
          <cell r="D47" t="str">
            <v>SHPEREN[ALLC]_%S2</v>
          </cell>
          <cell r="E47">
            <v>17.25</v>
          </cell>
          <cell r="F47">
            <v>16.23</v>
          </cell>
          <cell r="G47">
            <v>17.149999999999999</v>
          </cell>
          <cell r="H47">
            <v>15.9</v>
          </cell>
          <cell r="I47">
            <v>16.170000000000002</v>
          </cell>
          <cell r="J47">
            <v>16.43</v>
          </cell>
          <cell r="K47">
            <v>15.72</v>
          </cell>
          <cell r="L47">
            <v>16.440000000000001</v>
          </cell>
          <cell r="M47">
            <v>16.84</v>
          </cell>
          <cell r="N47">
            <v>17.22</v>
          </cell>
          <cell r="O47">
            <v>16.55</v>
          </cell>
          <cell r="P47">
            <v>17.170000000000002</v>
          </cell>
          <cell r="Q47">
            <v>17.2</v>
          </cell>
          <cell r="R47">
            <v>17.78</v>
          </cell>
          <cell r="S47">
            <v>17.34</v>
          </cell>
          <cell r="T47">
            <v>17.43</v>
          </cell>
          <cell r="U47">
            <v>17.12</v>
          </cell>
          <cell r="V47">
            <v>16.899999999999999</v>
          </cell>
          <cell r="W47">
            <v>16.37</v>
          </cell>
          <cell r="X47">
            <v>16.079999999999998</v>
          </cell>
          <cell r="Y47">
            <v>17.11</v>
          </cell>
          <cell r="Z47">
            <v>16.82</v>
          </cell>
          <cell r="AA47">
            <v>17.149999999999999</v>
          </cell>
          <cell r="AB47">
            <v>16.64</v>
          </cell>
          <cell r="AC47">
            <v>17.82</v>
          </cell>
          <cell r="AD47">
            <v>19.84</v>
          </cell>
          <cell r="AE47">
            <v>24.66</v>
          </cell>
          <cell r="AF47">
            <v>29.05</v>
          </cell>
          <cell r="AG47">
            <v>33.909999999999997</v>
          </cell>
          <cell r="AH47">
            <v>38.619999999999997</v>
          </cell>
          <cell r="AI47">
            <v>43.24</v>
          </cell>
          <cell r="AJ47">
            <v>47.23</v>
          </cell>
          <cell r="AK47">
            <v>50.73</v>
          </cell>
          <cell r="AL47">
            <v>53.36</v>
          </cell>
          <cell r="AM47">
            <v>55.51</v>
          </cell>
          <cell r="AN47">
            <v>57.37</v>
          </cell>
          <cell r="AO47">
            <v>58.98</v>
          </cell>
          <cell r="AP47">
            <v>60.29</v>
          </cell>
          <cell r="AQ47">
            <v>61.65</v>
          </cell>
          <cell r="AR47">
            <v>62.86</v>
          </cell>
          <cell r="AS47">
            <v>63.88</v>
          </cell>
          <cell r="AT47">
            <v>64.89</v>
          </cell>
          <cell r="AU47">
            <v>66.22</v>
          </cell>
          <cell r="AV47">
            <v>67.239999999999995</v>
          </cell>
          <cell r="AW47">
            <v>67.849999999999994</v>
          </cell>
          <cell r="AX47">
            <v>68.42</v>
          </cell>
          <cell r="AY47">
            <v>68.94</v>
          </cell>
          <cell r="AZ47">
            <v>69.45</v>
          </cell>
          <cell r="BA47">
            <v>69.930000000000007</v>
          </cell>
          <cell r="BB47">
            <v>70.39</v>
          </cell>
          <cell r="BC47">
            <v>70.83</v>
          </cell>
        </row>
        <row r="48">
          <cell r="A48" t="str">
            <v>SHFCREN[ALLC]</v>
          </cell>
          <cell r="B48" t="str">
            <v>%</v>
          </cell>
          <cell r="C48" t="str">
            <v>EnerBase</v>
          </cell>
          <cell r="D48" t="str">
            <v>SHFCREN[ALLC]_%S3</v>
          </cell>
          <cell r="E48">
            <v>19.23</v>
          </cell>
          <cell r="F48">
            <v>18.77</v>
          </cell>
          <cell r="G48">
            <v>19.32</v>
          </cell>
          <cell r="H48">
            <v>18.97</v>
          </cell>
          <cell r="I48">
            <v>19.5</v>
          </cell>
          <cell r="J48">
            <v>20.97</v>
          </cell>
          <cell r="K48">
            <v>20.77</v>
          </cell>
          <cell r="L48">
            <v>20.87</v>
          </cell>
          <cell r="M48">
            <v>20.71</v>
          </cell>
          <cell r="N48">
            <v>21.53</v>
          </cell>
          <cell r="O48">
            <v>20.56</v>
          </cell>
          <cell r="P48">
            <v>20.61</v>
          </cell>
          <cell r="Q48">
            <v>20.95</v>
          </cell>
          <cell r="R48">
            <v>21.37</v>
          </cell>
          <cell r="S48">
            <v>21.4</v>
          </cell>
          <cell r="T48">
            <v>21.59</v>
          </cell>
          <cell r="U48">
            <v>21.32</v>
          </cell>
          <cell r="V48">
            <v>22.26</v>
          </cell>
          <cell r="W48">
            <v>21.82</v>
          </cell>
          <cell r="X48">
            <v>21.96</v>
          </cell>
          <cell r="Y48">
            <v>23.38</v>
          </cell>
          <cell r="Z48">
            <v>23.4</v>
          </cell>
          <cell r="AA48">
            <v>23.41</v>
          </cell>
          <cell r="AB48">
            <v>23.2</v>
          </cell>
          <cell r="AC48">
            <v>24.01</v>
          </cell>
          <cell r="AD48">
            <v>25.08</v>
          </cell>
          <cell r="AE48">
            <v>26.08</v>
          </cell>
          <cell r="AF48">
            <v>27.18</v>
          </cell>
          <cell r="AG48">
            <v>28.22</v>
          </cell>
          <cell r="AH48">
            <v>29.14</v>
          </cell>
          <cell r="AI48">
            <v>30</v>
          </cell>
          <cell r="AJ48">
            <v>30.69</v>
          </cell>
          <cell r="AK48">
            <v>31.55</v>
          </cell>
          <cell r="AL48">
            <v>32.51</v>
          </cell>
          <cell r="AM48">
            <v>33.42</v>
          </cell>
          <cell r="AN48">
            <v>34.26</v>
          </cell>
          <cell r="AO48">
            <v>35.04</v>
          </cell>
          <cell r="AP48">
            <v>35.65</v>
          </cell>
          <cell r="AQ48">
            <v>36.21</v>
          </cell>
          <cell r="AR48">
            <v>36.700000000000003</v>
          </cell>
          <cell r="AS48">
            <v>37.130000000000003</v>
          </cell>
          <cell r="AT48">
            <v>37.54</v>
          </cell>
          <cell r="AU48">
            <v>37.89</v>
          </cell>
          <cell r="AV48">
            <v>38.200000000000003</v>
          </cell>
          <cell r="AW48">
            <v>38.47</v>
          </cell>
          <cell r="AX48">
            <v>38.700000000000003</v>
          </cell>
          <cell r="AY48">
            <v>38.93</v>
          </cell>
          <cell r="AZ48">
            <v>39.15</v>
          </cell>
          <cell r="BA48">
            <v>39.36</v>
          </cell>
          <cell r="BB48">
            <v>39.590000000000003</v>
          </cell>
          <cell r="BC48">
            <v>39.840000000000003</v>
          </cell>
        </row>
        <row r="49">
          <cell r="A49" t="str">
            <v>SHFCREN[ALLC]</v>
          </cell>
          <cell r="B49" t="str">
            <v>%</v>
          </cell>
          <cell r="C49" t="str">
            <v>EnerBlue</v>
          </cell>
          <cell r="D49" t="str">
            <v>SHFCREN[ALLC]_%S1</v>
          </cell>
          <cell r="E49">
            <v>19.23</v>
          </cell>
          <cell r="F49">
            <v>18.77</v>
          </cell>
          <cell r="G49">
            <v>19.32</v>
          </cell>
          <cell r="H49">
            <v>18.97</v>
          </cell>
          <cell r="I49">
            <v>19.5</v>
          </cell>
          <cell r="J49">
            <v>20.97</v>
          </cell>
          <cell r="K49">
            <v>20.77</v>
          </cell>
          <cell r="L49">
            <v>20.87</v>
          </cell>
          <cell r="M49">
            <v>20.71</v>
          </cell>
          <cell r="N49">
            <v>21.53</v>
          </cell>
          <cell r="O49">
            <v>20.56</v>
          </cell>
          <cell r="P49">
            <v>20.61</v>
          </cell>
          <cell r="Q49">
            <v>20.95</v>
          </cell>
          <cell r="R49">
            <v>21.37</v>
          </cell>
          <cell r="S49">
            <v>21.4</v>
          </cell>
          <cell r="T49">
            <v>21.59</v>
          </cell>
          <cell r="U49">
            <v>21.32</v>
          </cell>
          <cell r="V49">
            <v>22.26</v>
          </cell>
          <cell r="W49">
            <v>21.82</v>
          </cell>
          <cell r="X49">
            <v>21.96</v>
          </cell>
          <cell r="Y49">
            <v>23.38</v>
          </cell>
          <cell r="Z49">
            <v>23.4</v>
          </cell>
          <cell r="AA49">
            <v>23.41</v>
          </cell>
          <cell r="AB49">
            <v>23.2</v>
          </cell>
          <cell r="AC49">
            <v>24.13</v>
          </cell>
          <cell r="AD49">
            <v>25.74</v>
          </cell>
          <cell r="AE49">
            <v>29.39</v>
          </cell>
          <cell r="AF49">
            <v>32.85</v>
          </cell>
          <cell r="AG49">
            <v>36.29</v>
          </cell>
          <cell r="AH49">
            <v>39.5</v>
          </cell>
          <cell r="AI49">
            <v>43.02</v>
          </cell>
          <cell r="AJ49">
            <v>46.36</v>
          </cell>
          <cell r="AK49">
            <v>49.59</v>
          </cell>
          <cell r="AL49">
            <v>51.99</v>
          </cell>
          <cell r="AM49">
            <v>54.15</v>
          </cell>
          <cell r="AN49">
            <v>56.11</v>
          </cell>
          <cell r="AO49">
            <v>57.66</v>
          </cell>
          <cell r="AP49">
            <v>59.27</v>
          </cell>
          <cell r="AQ49">
            <v>60.77</v>
          </cell>
          <cell r="AR49">
            <v>62.15</v>
          </cell>
          <cell r="AS49">
            <v>63.45</v>
          </cell>
          <cell r="AT49">
            <v>64.69</v>
          </cell>
          <cell r="AU49">
            <v>65.84</v>
          </cell>
          <cell r="AV49">
            <v>66.91</v>
          </cell>
          <cell r="AW49">
            <v>67.88</v>
          </cell>
          <cell r="AX49">
            <v>68.84</v>
          </cell>
          <cell r="AY49">
            <v>69.77</v>
          </cell>
          <cell r="AZ49">
            <v>70.63</v>
          </cell>
          <cell r="BA49">
            <v>71.44</v>
          </cell>
          <cell r="BB49">
            <v>72.19</v>
          </cell>
          <cell r="BC49">
            <v>72.91</v>
          </cell>
        </row>
        <row r="50">
          <cell r="A50" t="str">
            <v>SHFCREN[ALLC]</v>
          </cell>
          <cell r="B50" t="str">
            <v>%</v>
          </cell>
          <cell r="C50" t="str">
            <v>EnerGreen</v>
          </cell>
          <cell r="D50" t="str">
            <v>SHFCREN[ALLC]_%S2</v>
          </cell>
          <cell r="E50">
            <v>19.23</v>
          </cell>
          <cell r="F50">
            <v>18.77</v>
          </cell>
          <cell r="G50">
            <v>19.32</v>
          </cell>
          <cell r="H50">
            <v>18.97</v>
          </cell>
          <cell r="I50">
            <v>19.5</v>
          </cell>
          <cell r="J50">
            <v>20.97</v>
          </cell>
          <cell r="K50">
            <v>20.77</v>
          </cell>
          <cell r="L50">
            <v>20.87</v>
          </cell>
          <cell r="M50">
            <v>20.71</v>
          </cell>
          <cell r="N50">
            <v>21.53</v>
          </cell>
          <cell r="O50">
            <v>20.56</v>
          </cell>
          <cell r="P50">
            <v>20.61</v>
          </cell>
          <cell r="Q50">
            <v>20.95</v>
          </cell>
          <cell r="R50">
            <v>21.37</v>
          </cell>
          <cell r="S50">
            <v>21.4</v>
          </cell>
          <cell r="T50">
            <v>21.59</v>
          </cell>
          <cell r="U50">
            <v>21.32</v>
          </cell>
          <cell r="V50">
            <v>22.26</v>
          </cell>
          <cell r="W50">
            <v>21.82</v>
          </cell>
          <cell r="X50">
            <v>21.96</v>
          </cell>
          <cell r="Y50">
            <v>23.38</v>
          </cell>
          <cell r="Z50">
            <v>23.4</v>
          </cell>
          <cell r="AA50">
            <v>23.41</v>
          </cell>
          <cell r="AB50">
            <v>23.2</v>
          </cell>
          <cell r="AC50">
            <v>24.29</v>
          </cell>
          <cell r="AD50">
            <v>26.86</v>
          </cell>
          <cell r="AE50">
            <v>32.19</v>
          </cell>
          <cell r="AF50">
            <v>36.89</v>
          </cell>
          <cell r="AG50">
            <v>41.69</v>
          </cell>
          <cell r="AH50">
            <v>46.2</v>
          </cell>
          <cell r="AI50">
            <v>50.39</v>
          </cell>
          <cell r="AJ50">
            <v>54.09</v>
          </cell>
          <cell r="AK50">
            <v>57.37</v>
          </cell>
          <cell r="AL50">
            <v>59.97</v>
          </cell>
          <cell r="AM50">
            <v>62.15</v>
          </cell>
          <cell r="AN50">
            <v>64</v>
          </cell>
          <cell r="AO50">
            <v>65.569999999999993</v>
          </cell>
          <cell r="AP50">
            <v>66.92</v>
          </cell>
          <cell r="AQ50">
            <v>68.2</v>
          </cell>
          <cell r="AR50">
            <v>69.36</v>
          </cell>
          <cell r="AS50">
            <v>70.39</v>
          </cell>
          <cell r="AT50">
            <v>71.39</v>
          </cell>
          <cell r="AU50">
            <v>72.489999999999995</v>
          </cell>
          <cell r="AV50">
            <v>73.41</v>
          </cell>
          <cell r="AW50">
            <v>74.14</v>
          </cell>
          <cell r="AX50">
            <v>74.78</v>
          </cell>
          <cell r="AY50">
            <v>75.33</v>
          </cell>
          <cell r="AZ50">
            <v>75.84</v>
          </cell>
          <cell r="BA50">
            <v>76.319999999999993</v>
          </cell>
          <cell r="BB50">
            <v>76.75</v>
          </cell>
          <cell r="BC50">
            <v>77.150000000000006</v>
          </cell>
        </row>
        <row r="51">
          <cell r="A51" t="str">
            <v>SHFCFUEL[ALLC,ELE]</v>
          </cell>
          <cell r="B51" t="str">
            <v>%</v>
          </cell>
          <cell r="C51" t="str">
            <v>EnerBase</v>
          </cell>
          <cell r="D51" t="str">
            <v>SHFCFUEL[ALLC,ELE]_%S3</v>
          </cell>
          <cell r="E51">
            <v>20.64</v>
          </cell>
          <cell r="F51">
            <v>21.5</v>
          </cell>
          <cell r="G51">
            <v>21.38</v>
          </cell>
          <cell r="H51">
            <v>20.91</v>
          </cell>
          <cell r="I51">
            <v>20.6</v>
          </cell>
          <cell r="J51">
            <v>22.44</v>
          </cell>
          <cell r="K51">
            <v>22.3</v>
          </cell>
          <cell r="L51">
            <v>22.08</v>
          </cell>
          <cell r="M51">
            <v>22.32</v>
          </cell>
          <cell r="N51">
            <v>22.84</v>
          </cell>
          <cell r="O51">
            <v>22.47</v>
          </cell>
          <cell r="P51">
            <v>22.13</v>
          </cell>
          <cell r="Q51">
            <v>21.92</v>
          </cell>
          <cell r="R51">
            <v>22.28</v>
          </cell>
          <cell r="S51">
            <v>22.48</v>
          </cell>
          <cell r="T51">
            <v>22.59</v>
          </cell>
          <cell r="U51">
            <v>22.25</v>
          </cell>
          <cell r="V51">
            <v>22.63</v>
          </cell>
          <cell r="W51">
            <v>22.62</v>
          </cell>
          <cell r="X51">
            <v>22.62</v>
          </cell>
          <cell r="Y51">
            <v>24.26</v>
          </cell>
          <cell r="Z51">
            <v>23.8</v>
          </cell>
          <cell r="AA51">
            <v>23.19</v>
          </cell>
          <cell r="AB51">
            <v>23.42</v>
          </cell>
          <cell r="AC51">
            <v>23.38</v>
          </cell>
          <cell r="AD51">
            <v>23.72</v>
          </cell>
          <cell r="AE51">
            <v>24.12</v>
          </cell>
          <cell r="AF51">
            <v>24.42</v>
          </cell>
          <cell r="AG51">
            <v>24.75</v>
          </cell>
          <cell r="AH51">
            <v>25.13</v>
          </cell>
          <cell r="AI51">
            <v>25.48</v>
          </cell>
          <cell r="AJ51">
            <v>25.79</v>
          </cell>
          <cell r="AK51">
            <v>26.06</v>
          </cell>
          <cell r="AL51">
            <v>26.37</v>
          </cell>
          <cell r="AM51">
            <v>26.68</v>
          </cell>
          <cell r="AN51">
            <v>26.99</v>
          </cell>
          <cell r="AO51">
            <v>27.3</v>
          </cell>
          <cell r="AP51">
            <v>27.58</v>
          </cell>
          <cell r="AQ51">
            <v>27.84</v>
          </cell>
          <cell r="AR51">
            <v>28.08</v>
          </cell>
          <cell r="AS51">
            <v>28.29</v>
          </cell>
          <cell r="AT51">
            <v>28.51</v>
          </cell>
          <cell r="AU51">
            <v>28.73</v>
          </cell>
          <cell r="AV51">
            <v>28.96</v>
          </cell>
          <cell r="AW51">
            <v>29.19</v>
          </cell>
          <cell r="AX51">
            <v>29.43</v>
          </cell>
          <cell r="AY51">
            <v>29.67</v>
          </cell>
          <cell r="AZ51">
            <v>29.92</v>
          </cell>
          <cell r="BA51">
            <v>30.17</v>
          </cell>
          <cell r="BB51">
            <v>30.42</v>
          </cell>
          <cell r="BC51">
            <v>30.68</v>
          </cell>
        </row>
        <row r="52">
          <cell r="A52" t="str">
            <v>SHFCFUEL[ALLC,ELE]</v>
          </cell>
          <cell r="B52" t="str">
            <v>%</v>
          </cell>
          <cell r="C52" t="str">
            <v>EnerBlue</v>
          </cell>
          <cell r="D52" t="str">
            <v>SHFCFUEL[ALLC,ELE]_%S1</v>
          </cell>
          <cell r="E52">
            <v>20.64</v>
          </cell>
          <cell r="F52">
            <v>21.5</v>
          </cell>
          <cell r="G52">
            <v>21.38</v>
          </cell>
          <cell r="H52">
            <v>20.91</v>
          </cell>
          <cell r="I52">
            <v>20.6</v>
          </cell>
          <cell r="J52">
            <v>22.44</v>
          </cell>
          <cell r="K52">
            <v>22.3</v>
          </cell>
          <cell r="L52">
            <v>22.08</v>
          </cell>
          <cell r="M52">
            <v>22.32</v>
          </cell>
          <cell r="N52">
            <v>22.84</v>
          </cell>
          <cell r="O52">
            <v>22.47</v>
          </cell>
          <cell r="P52">
            <v>22.13</v>
          </cell>
          <cell r="Q52">
            <v>21.92</v>
          </cell>
          <cell r="R52">
            <v>22.28</v>
          </cell>
          <cell r="S52">
            <v>22.48</v>
          </cell>
          <cell r="T52">
            <v>22.59</v>
          </cell>
          <cell r="U52">
            <v>22.25</v>
          </cell>
          <cell r="V52">
            <v>22.63</v>
          </cell>
          <cell r="W52">
            <v>22.62</v>
          </cell>
          <cell r="X52">
            <v>22.62</v>
          </cell>
          <cell r="Y52">
            <v>24.26</v>
          </cell>
          <cell r="Z52">
            <v>23.8</v>
          </cell>
          <cell r="AA52">
            <v>23.19</v>
          </cell>
          <cell r="AB52">
            <v>23.42</v>
          </cell>
          <cell r="AC52">
            <v>23.55</v>
          </cell>
          <cell r="AD52">
            <v>24.58</v>
          </cell>
          <cell r="AE52">
            <v>25.93</v>
          </cell>
          <cell r="AF52">
            <v>27.35</v>
          </cell>
          <cell r="AG52">
            <v>28.85</v>
          </cell>
          <cell r="AH52">
            <v>30.38</v>
          </cell>
          <cell r="AI52">
            <v>31.98</v>
          </cell>
          <cell r="AJ52">
            <v>33.49</v>
          </cell>
          <cell r="AK52">
            <v>34.83</v>
          </cell>
          <cell r="AL52">
            <v>36.14</v>
          </cell>
          <cell r="AM52">
            <v>37.369999999999997</v>
          </cell>
          <cell r="AN52">
            <v>38.51</v>
          </cell>
          <cell r="AO52">
            <v>39.590000000000003</v>
          </cell>
          <cell r="AP52">
            <v>40.590000000000003</v>
          </cell>
          <cell r="AQ52">
            <v>41.53</v>
          </cell>
          <cell r="AR52">
            <v>42.43</v>
          </cell>
          <cell r="AS52">
            <v>43.28</v>
          </cell>
          <cell r="AT52">
            <v>44.11</v>
          </cell>
          <cell r="AU52">
            <v>44.93</v>
          </cell>
          <cell r="AV52">
            <v>45.73</v>
          </cell>
          <cell r="AW52">
            <v>46.52</v>
          </cell>
          <cell r="AX52">
            <v>47.29</v>
          </cell>
          <cell r="AY52">
            <v>48.05</v>
          </cell>
          <cell r="AZ52">
            <v>48.8</v>
          </cell>
          <cell r="BA52">
            <v>49.54</v>
          </cell>
          <cell r="BB52">
            <v>50.27</v>
          </cell>
          <cell r="BC52">
            <v>51</v>
          </cell>
        </row>
        <row r="53">
          <cell r="A53" t="str">
            <v>SHFCFUEL[ALLC,ELE]</v>
          </cell>
          <cell r="B53" t="str">
            <v>%</v>
          </cell>
          <cell r="C53" t="str">
            <v>EnerGreen</v>
          </cell>
          <cell r="D53" t="str">
            <v>SHFCFUEL[ALLC,ELE]_%S2</v>
          </cell>
          <cell r="E53">
            <v>20.64</v>
          </cell>
          <cell r="F53">
            <v>21.5</v>
          </cell>
          <cell r="G53">
            <v>21.38</v>
          </cell>
          <cell r="H53">
            <v>20.91</v>
          </cell>
          <cell r="I53">
            <v>20.6</v>
          </cell>
          <cell r="J53">
            <v>22.44</v>
          </cell>
          <cell r="K53">
            <v>22.3</v>
          </cell>
          <cell r="L53">
            <v>22.08</v>
          </cell>
          <cell r="M53">
            <v>22.32</v>
          </cell>
          <cell r="N53">
            <v>22.84</v>
          </cell>
          <cell r="O53">
            <v>22.47</v>
          </cell>
          <cell r="P53">
            <v>22.13</v>
          </cell>
          <cell r="Q53">
            <v>21.92</v>
          </cell>
          <cell r="R53">
            <v>22.28</v>
          </cell>
          <cell r="S53">
            <v>22.48</v>
          </cell>
          <cell r="T53">
            <v>22.59</v>
          </cell>
          <cell r="U53">
            <v>22.25</v>
          </cell>
          <cell r="V53">
            <v>22.63</v>
          </cell>
          <cell r="W53">
            <v>22.62</v>
          </cell>
          <cell r="X53">
            <v>22.62</v>
          </cell>
          <cell r="Y53">
            <v>24.26</v>
          </cell>
          <cell r="Z53">
            <v>23.8</v>
          </cell>
          <cell r="AA53">
            <v>23.19</v>
          </cell>
          <cell r="AB53">
            <v>23.42</v>
          </cell>
          <cell r="AC53">
            <v>23.65</v>
          </cell>
          <cell r="AD53">
            <v>25.21</v>
          </cell>
          <cell r="AE53">
            <v>27.27</v>
          </cell>
          <cell r="AF53">
            <v>29.22</v>
          </cell>
          <cell r="AG53">
            <v>31.2</v>
          </cell>
          <cell r="AH53">
            <v>33.24</v>
          </cell>
          <cell r="AI53">
            <v>35.409999999999997</v>
          </cell>
          <cell r="AJ53">
            <v>37.47</v>
          </cell>
          <cell r="AK53">
            <v>39.33</v>
          </cell>
          <cell r="AL53">
            <v>41.07</v>
          </cell>
          <cell r="AM53">
            <v>42.64</v>
          </cell>
          <cell r="AN53">
            <v>44.06</v>
          </cell>
          <cell r="AO53">
            <v>45.34</v>
          </cell>
          <cell r="AP53">
            <v>46.5</v>
          </cell>
          <cell r="AQ53">
            <v>47.58</v>
          </cell>
          <cell r="AR53">
            <v>48.57</v>
          </cell>
          <cell r="AS53">
            <v>49.46</v>
          </cell>
          <cell r="AT53">
            <v>50.31</v>
          </cell>
          <cell r="AU53">
            <v>51.1</v>
          </cell>
          <cell r="AV53">
            <v>51.86</v>
          </cell>
          <cell r="AW53">
            <v>52.57</v>
          </cell>
          <cell r="AX53">
            <v>53.24</v>
          </cell>
          <cell r="AY53">
            <v>53.9</v>
          </cell>
          <cell r="AZ53">
            <v>54.54</v>
          </cell>
          <cell r="BA53">
            <v>55.15</v>
          </cell>
          <cell r="BB53">
            <v>55.76</v>
          </cell>
          <cell r="BC53">
            <v>56.36</v>
          </cell>
        </row>
        <row r="54">
          <cell r="A54" t="str">
            <v>SHFCSECTORS[ALLC,INDUS,ELE]</v>
          </cell>
          <cell r="B54" t="str">
            <v>%</v>
          </cell>
          <cell r="C54" t="str">
            <v>EnerBase</v>
          </cell>
          <cell r="D54" t="str">
            <v>SHFCSECTORS[ALLC,INDUS,ELE]_%S3</v>
          </cell>
          <cell r="E54">
            <v>21.94</v>
          </cell>
          <cell r="F54">
            <v>23.24</v>
          </cell>
          <cell r="G54">
            <v>23.22</v>
          </cell>
          <cell r="H54">
            <v>22.09</v>
          </cell>
          <cell r="I54">
            <v>20.7</v>
          </cell>
          <cell r="J54">
            <v>24.04</v>
          </cell>
          <cell r="K54">
            <v>23.59</v>
          </cell>
          <cell r="L54">
            <v>23.6</v>
          </cell>
          <cell r="M54">
            <v>23.79</v>
          </cell>
          <cell r="N54">
            <v>24.27</v>
          </cell>
          <cell r="O54">
            <v>23.48</v>
          </cell>
          <cell r="P54">
            <v>22.94</v>
          </cell>
          <cell r="Q54">
            <v>21.85</v>
          </cell>
          <cell r="R54">
            <v>22.85</v>
          </cell>
          <cell r="S54">
            <v>23.2</v>
          </cell>
          <cell r="T54">
            <v>22.99</v>
          </cell>
          <cell r="U54">
            <v>22.09</v>
          </cell>
          <cell r="V54">
            <v>23.36</v>
          </cell>
          <cell r="W54">
            <v>23.91</v>
          </cell>
          <cell r="X54">
            <v>22.82</v>
          </cell>
          <cell r="Y54">
            <v>23.59</v>
          </cell>
          <cell r="Z54">
            <v>23.18</v>
          </cell>
          <cell r="AA54">
            <v>22.82</v>
          </cell>
          <cell r="AB54">
            <v>22.89</v>
          </cell>
          <cell r="AC54">
            <v>23.03</v>
          </cell>
          <cell r="AD54">
            <v>23.5</v>
          </cell>
          <cell r="AE54">
            <v>24.08</v>
          </cell>
          <cell r="AF54">
            <v>24.57</v>
          </cell>
          <cell r="AG54">
            <v>25.05</v>
          </cell>
          <cell r="AH54">
            <v>25.5</v>
          </cell>
          <cell r="AI54">
            <v>25.88</v>
          </cell>
          <cell r="AJ54">
            <v>26.18</v>
          </cell>
          <cell r="AK54">
            <v>26.38</v>
          </cell>
          <cell r="AL54">
            <v>26.65</v>
          </cell>
          <cell r="AM54">
            <v>26.89</v>
          </cell>
          <cell r="AN54">
            <v>27.12</v>
          </cell>
          <cell r="AO54">
            <v>27.29</v>
          </cell>
          <cell r="AP54">
            <v>27.4</v>
          </cell>
          <cell r="AQ54">
            <v>27.44</v>
          </cell>
          <cell r="AR54">
            <v>27.43</v>
          </cell>
          <cell r="AS54">
            <v>27.36</v>
          </cell>
          <cell r="AT54">
            <v>27.32</v>
          </cell>
          <cell r="AU54">
            <v>27.29</v>
          </cell>
          <cell r="AV54">
            <v>27.29</v>
          </cell>
          <cell r="AW54">
            <v>27.3</v>
          </cell>
          <cell r="AX54">
            <v>27.33</v>
          </cell>
          <cell r="AY54">
            <v>27.38</v>
          </cell>
          <cell r="AZ54">
            <v>27.46</v>
          </cell>
          <cell r="BA54">
            <v>27.56</v>
          </cell>
          <cell r="BB54">
            <v>27.68</v>
          </cell>
          <cell r="BC54">
            <v>27.82</v>
          </cell>
        </row>
        <row r="55">
          <cell r="A55" t="str">
            <v>SHFCSECTORS[ALLC,INDUS,ELE]</v>
          </cell>
          <cell r="B55" t="str">
            <v>%</v>
          </cell>
          <cell r="C55" t="str">
            <v>EnerBlue</v>
          </cell>
          <cell r="D55" t="str">
            <v>SHFCSECTORS[ALLC,INDUS,ELE]_%S1</v>
          </cell>
          <cell r="E55">
            <v>21.94</v>
          </cell>
          <cell r="F55">
            <v>23.24</v>
          </cell>
          <cell r="G55">
            <v>23.22</v>
          </cell>
          <cell r="H55">
            <v>22.09</v>
          </cell>
          <cell r="I55">
            <v>20.7</v>
          </cell>
          <cell r="J55">
            <v>24.04</v>
          </cell>
          <cell r="K55">
            <v>23.59</v>
          </cell>
          <cell r="L55">
            <v>23.6</v>
          </cell>
          <cell r="M55">
            <v>23.79</v>
          </cell>
          <cell r="N55">
            <v>24.27</v>
          </cell>
          <cell r="O55">
            <v>23.48</v>
          </cell>
          <cell r="P55">
            <v>22.94</v>
          </cell>
          <cell r="Q55">
            <v>21.85</v>
          </cell>
          <cell r="R55">
            <v>22.85</v>
          </cell>
          <cell r="S55">
            <v>23.2</v>
          </cell>
          <cell r="T55">
            <v>22.99</v>
          </cell>
          <cell r="U55">
            <v>22.09</v>
          </cell>
          <cell r="V55">
            <v>23.36</v>
          </cell>
          <cell r="W55">
            <v>23.91</v>
          </cell>
          <cell r="X55">
            <v>22.82</v>
          </cell>
          <cell r="Y55">
            <v>23.59</v>
          </cell>
          <cell r="Z55">
            <v>23.18</v>
          </cell>
          <cell r="AA55">
            <v>22.82</v>
          </cell>
          <cell r="AB55">
            <v>22.89</v>
          </cell>
          <cell r="AC55">
            <v>23.01</v>
          </cell>
          <cell r="AD55">
            <v>24.05</v>
          </cell>
          <cell r="AE55">
            <v>25.47</v>
          </cell>
          <cell r="AF55">
            <v>27.04</v>
          </cell>
          <cell r="AG55">
            <v>28.8</v>
          </cell>
          <cell r="AH55">
            <v>30.6</v>
          </cell>
          <cell r="AI55">
            <v>32.369999999999997</v>
          </cell>
          <cell r="AJ55">
            <v>33.979999999999997</v>
          </cell>
          <cell r="AK55">
            <v>35.340000000000003</v>
          </cell>
          <cell r="AL55">
            <v>36.619999999999997</v>
          </cell>
          <cell r="AM55">
            <v>37.659999999999997</v>
          </cell>
          <cell r="AN55">
            <v>38.549999999999997</v>
          </cell>
          <cell r="AO55">
            <v>39.29</v>
          </cell>
          <cell r="AP55">
            <v>39.89</v>
          </cell>
          <cell r="AQ55">
            <v>40.380000000000003</v>
          </cell>
          <cell r="AR55">
            <v>40.75</v>
          </cell>
          <cell r="AS55">
            <v>41.03</v>
          </cell>
          <cell r="AT55">
            <v>41.31</v>
          </cell>
          <cell r="AU55">
            <v>41.59</v>
          </cell>
          <cell r="AV55">
            <v>41.87</v>
          </cell>
          <cell r="AW55">
            <v>42.15</v>
          </cell>
          <cell r="AX55">
            <v>42.44</v>
          </cell>
          <cell r="AY55">
            <v>42.74</v>
          </cell>
          <cell r="AZ55">
            <v>43.04</v>
          </cell>
          <cell r="BA55">
            <v>43.37</v>
          </cell>
          <cell r="BB55">
            <v>43.7</v>
          </cell>
          <cell r="BC55">
            <v>44.06</v>
          </cell>
        </row>
        <row r="56">
          <cell r="A56" t="str">
            <v>SHFCSECTORS[ALLC,INDUS,ELE]</v>
          </cell>
          <cell r="B56" t="str">
            <v>%</v>
          </cell>
          <cell r="C56" t="str">
            <v>EnerGreen</v>
          </cell>
          <cell r="D56" t="str">
            <v>SHFCSECTORS[ALLC,INDUS,ELE]_%S2</v>
          </cell>
          <cell r="E56">
            <v>21.94</v>
          </cell>
          <cell r="F56">
            <v>23.24</v>
          </cell>
          <cell r="G56">
            <v>23.22</v>
          </cell>
          <cell r="H56">
            <v>22.09</v>
          </cell>
          <cell r="I56">
            <v>20.7</v>
          </cell>
          <cell r="J56">
            <v>24.04</v>
          </cell>
          <cell r="K56">
            <v>23.59</v>
          </cell>
          <cell r="L56">
            <v>23.6</v>
          </cell>
          <cell r="M56">
            <v>23.79</v>
          </cell>
          <cell r="N56">
            <v>24.27</v>
          </cell>
          <cell r="O56">
            <v>23.48</v>
          </cell>
          <cell r="P56">
            <v>22.94</v>
          </cell>
          <cell r="Q56">
            <v>21.85</v>
          </cell>
          <cell r="R56">
            <v>22.85</v>
          </cell>
          <cell r="S56">
            <v>23.2</v>
          </cell>
          <cell r="T56">
            <v>22.99</v>
          </cell>
          <cell r="U56">
            <v>22.09</v>
          </cell>
          <cell r="V56">
            <v>23.36</v>
          </cell>
          <cell r="W56">
            <v>23.91</v>
          </cell>
          <cell r="X56">
            <v>22.82</v>
          </cell>
          <cell r="Y56">
            <v>23.59</v>
          </cell>
          <cell r="Z56">
            <v>23.18</v>
          </cell>
          <cell r="AA56">
            <v>22.82</v>
          </cell>
          <cell r="AB56">
            <v>22.89</v>
          </cell>
          <cell r="AC56">
            <v>23.04</v>
          </cell>
          <cell r="AD56">
            <v>24.65</v>
          </cell>
          <cell r="AE56">
            <v>26.81</v>
          </cell>
          <cell r="AF56">
            <v>28.79</v>
          </cell>
          <cell r="AG56">
            <v>30.87</v>
          </cell>
          <cell r="AH56">
            <v>32.96</v>
          </cell>
          <cell r="AI56">
            <v>35.07</v>
          </cell>
          <cell r="AJ56">
            <v>37.01</v>
          </cell>
          <cell r="AK56">
            <v>38.67</v>
          </cell>
          <cell r="AL56">
            <v>40.15</v>
          </cell>
          <cell r="AM56">
            <v>41.27</v>
          </cell>
          <cell r="AN56">
            <v>42.18</v>
          </cell>
          <cell r="AO56">
            <v>42.91</v>
          </cell>
          <cell r="AP56">
            <v>43.5</v>
          </cell>
          <cell r="AQ56">
            <v>43.96</v>
          </cell>
          <cell r="AR56">
            <v>44.28</v>
          </cell>
          <cell r="AS56">
            <v>44.49</v>
          </cell>
          <cell r="AT56">
            <v>44.7</v>
          </cell>
          <cell r="AU56">
            <v>44.9</v>
          </cell>
          <cell r="AV56">
            <v>45.12</v>
          </cell>
          <cell r="AW56">
            <v>45.33</v>
          </cell>
          <cell r="AX56">
            <v>45.55</v>
          </cell>
          <cell r="AY56">
            <v>45.8</v>
          </cell>
          <cell r="AZ56">
            <v>46.09</v>
          </cell>
          <cell r="BA56">
            <v>46.39</v>
          </cell>
          <cell r="BB56">
            <v>46.72</v>
          </cell>
          <cell r="BC56">
            <v>47.08</v>
          </cell>
        </row>
        <row r="57">
          <cell r="A57" t="str">
            <v>SHFCSECTORS[ALLC,RASS,ELE]</v>
          </cell>
          <cell r="B57" t="str">
            <v>%</v>
          </cell>
          <cell r="C57" t="str">
            <v>EnerBase</v>
          </cell>
          <cell r="D57" t="str">
            <v>SHFCSECTORS[ALLC,RASS,ELE]_%S3</v>
          </cell>
          <cell r="E57">
            <v>35.869999999999997</v>
          </cell>
          <cell r="F57">
            <v>37.36</v>
          </cell>
          <cell r="G57">
            <v>37.79</v>
          </cell>
          <cell r="H57">
            <v>37.6</v>
          </cell>
          <cell r="I57">
            <v>38.47</v>
          </cell>
          <cell r="J57">
            <v>39.57</v>
          </cell>
          <cell r="K57">
            <v>40.32</v>
          </cell>
          <cell r="L57">
            <v>39.53</v>
          </cell>
          <cell r="M57">
            <v>40.07</v>
          </cell>
          <cell r="N57">
            <v>41.35</v>
          </cell>
          <cell r="O57">
            <v>42.25</v>
          </cell>
          <cell r="P57">
            <v>40.9</v>
          </cell>
          <cell r="Q57">
            <v>42.31</v>
          </cell>
          <cell r="R57">
            <v>41.86</v>
          </cell>
          <cell r="S57">
            <v>41.04</v>
          </cell>
          <cell r="T57">
            <v>41.85</v>
          </cell>
          <cell r="U57">
            <v>42.14</v>
          </cell>
          <cell r="V57">
            <v>41.68</v>
          </cell>
          <cell r="W57">
            <v>40.85</v>
          </cell>
          <cell r="X57">
            <v>41.8</v>
          </cell>
          <cell r="Y57">
            <v>42.92</v>
          </cell>
          <cell r="Z57">
            <v>43.24</v>
          </cell>
          <cell r="AA57">
            <v>42.61</v>
          </cell>
          <cell r="AB57">
            <v>44.01</v>
          </cell>
          <cell r="AC57">
            <v>43.46</v>
          </cell>
          <cell r="AD57">
            <v>43.04</v>
          </cell>
          <cell r="AE57">
            <v>42.84</v>
          </cell>
          <cell r="AF57">
            <v>42.72</v>
          </cell>
          <cell r="AG57">
            <v>42.76</v>
          </cell>
          <cell r="AH57">
            <v>42.89</v>
          </cell>
          <cell r="AI57">
            <v>43.09</v>
          </cell>
          <cell r="AJ57">
            <v>43.31</v>
          </cell>
          <cell r="AK57">
            <v>43.54</v>
          </cell>
          <cell r="AL57">
            <v>43.8</v>
          </cell>
          <cell r="AM57">
            <v>44.07</v>
          </cell>
          <cell r="AN57">
            <v>44.36</v>
          </cell>
          <cell r="AO57">
            <v>44.68</v>
          </cell>
          <cell r="AP57">
            <v>45.01</v>
          </cell>
          <cell r="AQ57">
            <v>45.34</v>
          </cell>
          <cell r="AR57">
            <v>45.66</v>
          </cell>
          <cell r="AS57">
            <v>45.98</v>
          </cell>
          <cell r="AT57">
            <v>46.28</v>
          </cell>
          <cell r="AU57">
            <v>46.59</v>
          </cell>
          <cell r="AV57">
            <v>46.89</v>
          </cell>
          <cell r="AW57">
            <v>47.19</v>
          </cell>
          <cell r="AX57">
            <v>47.49</v>
          </cell>
          <cell r="AY57">
            <v>47.78</v>
          </cell>
          <cell r="AZ57">
            <v>48.07</v>
          </cell>
          <cell r="BA57">
            <v>48.36</v>
          </cell>
          <cell r="BB57">
            <v>48.64</v>
          </cell>
          <cell r="BC57">
            <v>48.91</v>
          </cell>
        </row>
        <row r="58">
          <cell r="A58" t="str">
            <v>SHFCSECTORS[ALLC,RASS,ELE]</v>
          </cell>
          <cell r="B58" t="str">
            <v>%</v>
          </cell>
          <cell r="C58" t="str">
            <v>EnerBlue</v>
          </cell>
          <cell r="D58" t="str">
            <v>SHFCSECTORS[ALLC,RASS,ELE]_%S1</v>
          </cell>
          <cell r="E58">
            <v>35.869999999999997</v>
          </cell>
          <cell r="F58">
            <v>37.36</v>
          </cell>
          <cell r="G58">
            <v>37.79</v>
          </cell>
          <cell r="H58">
            <v>37.6</v>
          </cell>
          <cell r="I58">
            <v>38.47</v>
          </cell>
          <cell r="J58">
            <v>39.57</v>
          </cell>
          <cell r="K58">
            <v>40.32</v>
          </cell>
          <cell r="L58">
            <v>39.53</v>
          </cell>
          <cell r="M58">
            <v>40.07</v>
          </cell>
          <cell r="N58">
            <v>41.35</v>
          </cell>
          <cell r="O58">
            <v>42.25</v>
          </cell>
          <cell r="P58">
            <v>40.9</v>
          </cell>
          <cell r="Q58">
            <v>42.31</v>
          </cell>
          <cell r="R58">
            <v>41.86</v>
          </cell>
          <cell r="S58">
            <v>41.04</v>
          </cell>
          <cell r="T58">
            <v>41.85</v>
          </cell>
          <cell r="U58">
            <v>42.14</v>
          </cell>
          <cell r="V58">
            <v>41.68</v>
          </cell>
          <cell r="W58">
            <v>40.85</v>
          </cell>
          <cell r="X58">
            <v>41.8</v>
          </cell>
          <cell r="Y58">
            <v>42.92</v>
          </cell>
          <cell r="Z58">
            <v>43.24</v>
          </cell>
          <cell r="AA58">
            <v>42.61</v>
          </cell>
          <cell r="AB58">
            <v>44.01</v>
          </cell>
          <cell r="AC58">
            <v>43.68</v>
          </cell>
          <cell r="AD58">
            <v>44.05</v>
          </cell>
          <cell r="AE58">
            <v>44.8</v>
          </cell>
          <cell r="AF58">
            <v>45.63</v>
          </cell>
          <cell r="AG58">
            <v>46.57</v>
          </cell>
          <cell r="AH58">
            <v>47.43</v>
          </cell>
          <cell r="AI58">
            <v>48.31</v>
          </cell>
          <cell r="AJ58">
            <v>49.18</v>
          </cell>
          <cell r="AK58">
            <v>50.02</v>
          </cell>
          <cell r="AL58">
            <v>50.89</v>
          </cell>
          <cell r="AM58">
            <v>51.81</v>
          </cell>
          <cell r="AN58">
            <v>52.75</v>
          </cell>
          <cell r="AO58">
            <v>53.7</v>
          </cell>
          <cell r="AP58">
            <v>54.59</v>
          </cell>
          <cell r="AQ58">
            <v>55.45</v>
          </cell>
          <cell r="AR58">
            <v>56.29</v>
          </cell>
          <cell r="AS58">
            <v>57.09</v>
          </cell>
          <cell r="AT58">
            <v>57.86</v>
          </cell>
          <cell r="AU58">
            <v>58.61</v>
          </cell>
          <cell r="AV58">
            <v>59.33</v>
          </cell>
          <cell r="AW58">
            <v>60.02</v>
          </cell>
          <cell r="AX58">
            <v>60.69</v>
          </cell>
          <cell r="AY58">
            <v>61.32</v>
          </cell>
          <cell r="AZ58">
            <v>61.93</v>
          </cell>
          <cell r="BA58">
            <v>62.52</v>
          </cell>
          <cell r="BB58">
            <v>63.09</v>
          </cell>
          <cell r="BC58">
            <v>63.63</v>
          </cell>
        </row>
        <row r="59">
          <cell r="A59" t="str">
            <v>SHFCSECTORS[ALLC,RASS,ELE]</v>
          </cell>
          <cell r="B59" t="str">
            <v>%</v>
          </cell>
          <cell r="C59" t="str">
            <v>EnerGreen</v>
          </cell>
          <cell r="D59" t="str">
            <v>SHFCSECTORS[ALLC,RASS,ELE]_%S2</v>
          </cell>
          <cell r="E59">
            <v>35.869999999999997</v>
          </cell>
          <cell r="F59">
            <v>37.36</v>
          </cell>
          <cell r="G59">
            <v>37.79</v>
          </cell>
          <cell r="H59">
            <v>37.6</v>
          </cell>
          <cell r="I59">
            <v>38.47</v>
          </cell>
          <cell r="J59">
            <v>39.57</v>
          </cell>
          <cell r="K59">
            <v>40.32</v>
          </cell>
          <cell r="L59">
            <v>39.53</v>
          </cell>
          <cell r="M59">
            <v>40.07</v>
          </cell>
          <cell r="N59">
            <v>41.35</v>
          </cell>
          <cell r="O59">
            <v>42.25</v>
          </cell>
          <cell r="P59">
            <v>40.9</v>
          </cell>
          <cell r="Q59">
            <v>42.31</v>
          </cell>
          <cell r="R59">
            <v>41.86</v>
          </cell>
          <cell r="S59">
            <v>41.04</v>
          </cell>
          <cell r="T59">
            <v>41.85</v>
          </cell>
          <cell r="U59">
            <v>42.14</v>
          </cell>
          <cell r="V59">
            <v>41.68</v>
          </cell>
          <cell r="W59">
            <v>40.85</v>
          </cell>
          <cell r="X59">
            <v>41.8</v>
          </cell>
          <cell r="Y59">
            <v>42.92</v>
          </cell>
          <cell r="Z59">
            <v>43.24</v>
          </cell>
          <cell r="AA59">
            <v>42.61</v>
          </cell>
          <cell r="AB59">
            <v>44.01</v>
          </cell>
          <cell r="AC59">
            <v>43.92</v>
          </cell>
          <cell r="AD59">
            <v>45.01</v>
          </cell>
          <cell r="AE59">
            <v>46.61</v>
          </cell>
          <cell r="AF59">
            <v>47.91</v>
          </cell>
          <cell r="AG59">
            <v>49.05</v>
          </cell>
          <cell r="AH59">
            <v>50.09</v>
          </cell>
          <cell r="AI59">
            <v>51.23</v>
          </cell>
          <cell r="AJ59">
            <v>52.49</v>
          </cell>
          <cell r="AK59">
            <v>53.83</v>
          </cell>
          <cell r="AL59">
            <v>55.23</v>
          </cell>
          <cell r="AM59">
            <v>56.65</v>
          </cell>
          <cell r="AN59">
            <v>58.08</v>
          </cell>
          <cell r="AO59">
            <v>59.45</v>
          </cell>
          <cell r="AP59">
            <v>60.75</v>
          </cell>
          <cell r="AQ59">
            <v>61.98</v>
          </cell>
          <cell r="AR59">
            <v>63.16</v>
          </cell>
          <cell r="AS59">
            <v>64.22</v>
          </cell>
          <cell r="AT59">
            <v>65.19</v>
          </cell>
          <cell r="AU59">
            <v>66.069999999999993</v>
          </cell>
          <cell r="AV59">
            <v>66.87</v>
          </cell>
          <cell r="AW59">
            <v>67.62</v>
          </cell>
          <cell r="AX59">
            <v>68.31</v>
          </cell>
          <cell r="AY59">
            <v>68.959999999999994</v>
          </cell>
          <cell r="AZ59">
            <v>69.56</v>
          </cell>
          <cell r="BA59">
            <v>70.11</v>
          </cell>
          <cell r="BB59">
            <v>70.61</v>
          </cell>
          <cell r="BC59">
            <v>71.08</v>
          </cell>
        </row>
        <row r="60">
          <cell r="A60" t="str">
            <v>SHFCSECTORS[ALLC,TRANS,ELE]</v>
          </cell>
          <cell r="B60" t="str">
            <v>%</v>
          </cell>
          <cell r="C60" t="str">
            <v>EnerBase</v>
          </cell>
          <cell r="D60" t="str">
            <v>SHFCSECTORS[ALLC,TRANS,ELE]_%S3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0.01</v>
          </cell>
          <cell r="T60">
            <v>0.01</v>
          </cell>
          <cell r="U60">
            <v>0.02</v>
          </cell>
          <cell r="V60">
            <v>0.03</v>
          </cell>
          <cell r="W60">
            <v>0.05</v>
          </cell>
          <cell r="X60">
            <v>7.0000000000000007E-2</v>
          </cell>
          <cell r="Y60">
            <v>0.12</v>
          </cell>
          <cell r="Z60">
            <v>0.17</v>
          </cell>
          <cell r="AA60">
            <v>0.25</v>
          </cell>
          <cell r="AB60">
            <v>0.36</v>
          </cell>
          <cell r="AC60">
            <v>0.74</v>
          </cell>
          <cell r="AD60">
            <v>1.1299999999999999</v>
          </cell>
          <cell r="AE60">
            <v>1.65</v>
          </cell>
          <cell r="AF60">
            <v>2.14</v>
          </cell>
          <cell r="AG60">
            <v>2.61</v>
          </cell>
          <cell r="AH60">
            <v>3.07</v>
          </cell>
          <cell r="AI60">
            <v>3.53</v>
          </cell>
          <cell r="AJ60">
            <v>3.99</v>
          </cell>
          <cell r="AK60">
            <v>4.4400000000000004</v>
          </cell>
          <cell r="AL60">
            <v>4.91</v>
          </cell>
          <cell r="AM60">
            <v>5.39</v>
          </cell>
          <cell r="AN60">
            <v>5.87</v>
          </cell>
          <cell r="AO60">
            <v>6.35</v>
          </cell>
          <cell r="AP60">
            <v>6.84</v>
          </cell>
          <cell r="AQ60">
            <v>7.34</v>
          </cell>
          <cell r="AR60">
            <v>7.83</v>
          </cell>
          <cell r="AS60">
            <v>8.31</v>
          </cell>
          <cell r="AT60">
            <v>8.8000000000000007</v>
          </cell>
          <cell r="AU60">
            <v>9.2799999999999994</v>
          </cell>
          <cell r="AV60">
            <v>9.75</v>
          </cell>
          <cell r="AW60">
            <v>10.220000000000001</v>
          </cell>
          <cell r="AX60">
            <v>10.69</v>
          </cell>
          <cell r="AY60">
            <v>11.15</v>
          </cell>
          <cell r="AZ60">
            <v>11.61</v>
          </cell>
          <cell r="BA60">
            <v>12.07</v>
          </cell>
          <cell r="BB60">
            <v>12.51</v>
          </cell>
          <cell r="BC60">
            <v>12.96</v>
          </cell>
        </row>
        <row r="61">
          <cell r="A61" t="str">
            <v>SHFCSECTORS[ALLC,TRANS,ELE]</v>
          </cell>
          <cell r="B61" t="str">
            <v>%</v>
          </cell>
          <cell r="C61" t="str">
            <v>EnerBlue</v>
          </cell>
          <cell r="D61" t="str">
            <v>SHFCSECTORS[ALLC,TRANS,ELE]_%S1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0.01</v>
          </cell>
          <cell r="T61">
            <v>0.01</v>
          </cell>
          <cell r="U61">
            <v>0.02</v>
          </cell>
          <cell r="V61">
            <v>0.03</v>
          </cell>
          <cell r="W61">
            <v>0.05</v>
          </cell>
          <cell r="X61">
            <v>7.0000000000000007E-2</v>
          </cell>
          <cell r="Y61">
            <v>0.12</v>
          </cell>
          <cell r="Z61">
            <v>0.17</v>
          </cell>
          <cell r="AA61">
            <v>0.25</v>
          </cell>
          <cell r="AB61">
            <v>0.36</v>
          </cell>
          <cell r="AC61">
            <v>0.88</v>
          </cell>
          <cell r="AD61">
            <v>1.7</v>
          </cell>
          <cell r="AE61">
            <v>2.9</v>
          </cell>
          <cell r="AF61">
            <v>4.24</v>
          </cell>
          <cell r="AG61">
            <v>5.6</v>
          </cell>
          <cell r="AH61">
            <v>7.05</v>
          </cell>
          <cell r="AI61">
            <v>8.6999999999999993</v>
          </cell>
          <cell r="AJ61">
            <v>10.34</v>
          </cell>
          <cell r="AK61">
            <v>11.92</v>
          </cell>
          <cell r="AL61">
            <v>13.47</v>
          </cell>
          <cell r="AM61">
            <v>14.99</v>
          </cell>
          <cell r="AN61">
            <v>16.440000000000001</v>
          </cell>
          <cell r="AO61">
            <v>17.850000000000001</v>
          </cell>
          <cell r="AP61">
            <v>19.260000000000002</v>
          </cell>
          <cell r="AQ61">
            <v>20.69</v>
          </cell>
          <cell r="AR61">
            <v>22.13</v>
          </cell>
          <cell r="AS61">
            <v>23.59</v>
          </cell>
          <cell r="AT61">
            <v>25.06</v>
          </cell>
          <cell r="AU61">
            <v>26.55</v>
          </cell>
          <cell r="AV61">
            <v>28.05</v>
          </cell>
          <cell r="AW61">
            <v>29.56</v>
          </cell>
          <cell r="AX61">
            <v>31.08</v>
          </cell>
          <cell r="AY61">
            <v>32.6</v>
          </cell>
          <cell r="AZ61">
            <v>34.130000000000003</v>
          </cell>
          <cell r="BA61">
            <v>35.65</v>
          </cell>
          <cell r="BB61">
            <v>37.17</v>
          </cell>
          <cell r="BC61">
            <v>38.69</v>
          </cell>
        </row>
        <row r="62">
          <cell r="A62" t="str">
            <v>SHFCSECTORS[ALLC,TRANS,ELE]</v>
          </cell>
          <cell r="B62" t="str">
            <v>%</v>
          </cell>
          <cell r="C62" t="str">
            <v>EnerGreen</v>
          </cell>
          <cell r="D62" t="str">
            <v>SHFCSECTORS[ALLC,TRANS,ELE]_%S2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0.01</v>
          </cell>
          <cell r="T62">
            <v>0.01</v>
          </cell>
          <cell r="U62">
            <v>0.02</v>
          </cell>
          <cell r="V62">
            <v>0.03</v>
          </cell>
          <cell r="W62">
            <v>0.05</v>
          </cell>
          <cell r="X62">
            <v>7.0000000000000007E-2</v>
          </cell>
          <cell r="Y62">
            <v>0.12</v>
          </cell>
          <cell r="Z62">
            <v>0.17</v>
          </cell>
          <cell r="AA62">
            <v>0.25</v>
          </cell>
          <cell r="AB62">
            <v>0.36</v>
          </cell>
          <cell r="AC62">
            <v>0.9</v>
          </cell>
          <cell r="AD62">
            <v>1.92</v>
          </cell>
          <cell r="AE62">
            <v>3.47</v>
          </cell>
          <cell r="AF62">
            <v>5.35</v>
          </cell>
          <cell r="AG62">
            <v>7.44</v>
          </cell>
          <cell r="AH62">
            <v>9.7799999999999994</v>
          </cell>
          <cell r="AI62">
            <v>12.36</v>
          </cell>
          <cell r="AJ62">
            <v>14.84</v>
          </cell>
          <cell r="AK62">
            <v>17.12</v>
          </cell>
          <cell r="AL62">
            <v>19.239999999999998</v>
          </cell>
          <cell r="AM62">
            <v>21.23</v>
          </cell>
          <cell r="AN62">
            <v>23.06</v>
          </cell>
          <cell r="AO62">
            <v>24.77</v>
          </cell>
          <cell r="AP62">
            <v>26.41</v>
          </cell>
          <cell r="AQ62">
            <v>28.03</v>
          </cell>
          <cell r="AR62">
            <v>29.68</v>
          </cell>
          <cell r="AS62">
            <v>31.32</v>
          </cell>
          <cell r="AT62">
            <v>32.97</v>
          </cell>
          <cell r="AU62">
            <v>34.630000000000003</v>
          </cell>
          <cell r="AV62">
            <v>36.28</v>
          </cell>
          <cell r="AW62">
            <v>37.9</v>
          </cell>
          <cell r="AX62">
            <v>39.49</v>
          </cell>
          <cell r="AY62">
            <v>41.09</v>
          </cell>
          <cell r="AZ62">
            <v>42.67</v>
          </cell>
          <cell r="BA62">
            <v>44.24</v>
          </cell>
          <cell r="BB62">
            <v>45.81</v>
          </cell>
          <cell r="BC62">
            <v>47.4</v>
          </cell>
        </row>
        <row r="63">
          <cell r="A63" t="str">
            <v>EPTOP[ALLC]</v>
          </cell>
          <cell r="B63" t="str">
            <v>GWh</v>
          </cell>
          <cell r="C63" t="str">
            <v>EnerBase</v>
          </cell>
          <cell r="D63" t="str">
            <v>EPTOP[ALLC]_GWhS3</v>
          </cell>
          <cell r="E63">
            <v>606217</v>
          </cell>
          <cell r="F63">
            <v>590383</v>
          </cell>
          <cell r="G63">
            <v>601738</v>
          </cell>
          <cell r="H63">
            <v>590044.06000000006</v>
          </cell>
          <cell r="I63">
            <v>600341</v>
          </cell>
          <cell r="J63">
            <v>621157.06000000006</v>
          </cell>
          <cell r="K63">
            <v>610383</v>
          </cell>
          <cell r="L63">
            <v>628045.06000000006</v>
          </cell>
          <cell r="M63">
            <v>633192</v>
          </cell>
          <cell r="N63">
            <v>608564.5</v>
          </cell>
          <cell r="O63">
            <v>603038.88</v>
          </cell>
          <cell r="P63">
            <v>633374.31000000006</v>
          </cell>
          <cell r="Q63">
            <v>632098.31000000006</v>
          </cell>
          <cell r="R63">
            <v>657631.13</v>
          </cell>
          <cell r="S63">
            <v>658687.81000000006</v>
          </cell>
          <cell r="T63">
            <v>657947.5</v>
          </cell>
          <cell r="U63">
            <v>666042.31000000006</v>
          </cell>
          <cell r="V63">
            <v>663260.06000000006</v>
          </cell>
          <cell r="W63">
            <v>659058.56000000006</v>
          </cell>
          <cell r="X63">
            <v>652774.13</v>
          </cell>
          <cell r="Y63">
            <v>651454.43999999994</v>
          </cell>
          <cell r="Z63">
            <v>642965.88</v>
          </cell>
          <cell r="AA63">
            <v>655708.38</v>
          </cell>
          <cell r="AB63">
            <v>632340.5</v>
          </cell>
          <cell r="AC63">
            <v>656781.56000000006</v>
          </cell>
          <cell r="AD63">
            <v>667588.43999999994</v>
          </cell>
          <cell r="AE63">
            <v>678050.31</v>
          </cell>
          <cell r="AF63">
            <v>683435.13</v>
          </cell>
          <cell r="AG63">
            <v>689694.56</v>
          </cell>
          <cell r="AH63">
            <v>695763.81</v>
          </cell>
          <cell r="AI63">
            <v>702074</v>
          </cell>
          <cell r="AJ63">
            <v>710806.88</v>
          </cell>
          <cell r="AK63">
            <v>719779.13</v>
          </cell>
          <cell r="AL63">
            <v>728186.38</v>
          </cell>
          <cell r="AM63">
            <v>735723.5</v>
          </cell>
          <cell r="AN63">
            <v>742819.69</v>
          </cell>
          <cell r="AO63">
            <v>749323.19</v>
          </cell>
          <cell r="AP63">
            <v>755048.88</v>
          </cell>
          <cell r="AQ63">
            <v>759925.88</v>
          </cell>
          <cell r="AR63">
            <v>763961.06</v>
          </cell>
          <cell r="AS63">
            <v>767177.25</v>
          </cell>
          <cell r="AT63">
            <v>769784.88</v>
          </cell>
          <cell r="AU63">
            <v>772530.81</v>
          </cell>
          <cell r="AV63">
            <v>775610.81</v>
          </cell>
          <cell r="AW63">
            <v>779004.94</v>
          </cell>
          <cell r="AX63">
            <v>782722.31</v>
          </cell>
          <cell r="AY63">
            <v>786375.81</v>
          </cell>
          <cell r="AZ63">
            <v>790357.13</v>
          </cell>
          <cell r="BA63">
            <v>794553</v>
          </cell>
          <cell r="BB63">
            <v>798969.63</v>
          </cell>
          <cell r="BC63">
            <v>803597.69</v>
          </cell>
        </row>
        <row r="64">
          <cell r="A64" t="str">
            <v>EPTOP[ALLC]</v>
          </cell>
          <cell r="B64" t="str">
            <v>GWh</v>
          </cell>
          <cell r="C64" t="str">
            <v>EnerBlue</v>
          </cell>
          <cell r="D64" t="str">
            <v>EPTOP[ALLC]_GWhS1</v>
          </cell>
          <cell r="E64">
            <v>606217</v>
          </cell>
          <cell r="F64">
            <v>590383</v>
          </cell>
          <cell r="G64">
            <v>601738</v>
          </cell>
          <cell r="H64">
            <v>590044.06000000006</v>
          </cell>
          <cell r="I64">
            <v>600341</v>
          </cell>
          <cell r="J64">
            <v>621157.06000000006</v>
          </cell>
          <cell r="K64">
            <v>610383</v>
          </cell>
          <cell r="L64">
            <v>628045.06000000006</v>
          </cell>
          <cell r="M64">
            <v>633192</v>
          </cell>
          <cell r="N64">
            <v>608564.5</v>
          </cell>
          <cell r="O64">
            <v>603038.88</v>
          </cell>
          <cell r="P64">
            <v>633374.31000000006</v>
          </cell>
          <cell r="Q64">
            <v>632098.31000000006</v>
          </cell>
          <cell r="R64">
            <v>657631.13</v>
          </cell>
          <cell r="S64">
            <v>658687.81000000006</v>
          </cell>
          <cell r="T64">
            <v>657947.5</v>
          </cell>
          <cell r="U64">
            <v>666042.31000000006</v>
          </cell>
          <cell r="V64">
            <v>663260.06000000006</v>
          </cell>
          <cell r="W64">
            <v>659058.56000000006</v>
          </cell>
          <cell r="X64">
            <v>652774.13</v>
          </cell>
          <cell r="Y64">
            <v>651454.43999999994</v>
          </cell>
          <cell r="Z64">
            <v>642965.88</v>
          </cell>
          <cell r="AA64">
            <v>655708.38</v>
          </cell>
          <cell r="AB64">
            <v>632340.5</v>
          </cell>
          <cell r="AC64">
            <v>658763.25</v>
          </cell>
          <cell r="AD64">
            <v>686776.69</v>
          </cell>
          <cell r="AE64">
            <v>707690.5</v>
          </cell>
          <cell r="AF64">
            <v>725257.38</v>
          </cell>
          <cell r="AG64">
            <v>743306.06</v>
          </cell>
          <cell r="AH64">
            <v>760454.88</v>
          </cell>
          <cell r="AI64">
            <v>777299.94</v>
          </cell>
          <cell r="AJ64">
            <v>793668.69</v>
          </cell>
          <cell r="AK64">
            <v>806022.69</v>
          </cell>
          <cell r="AL64">
            <v>817684.69</v>
          </cell>
          <cell r="AM64">
            <v>829095.19</v>
          </cell>
          <cell r="AN64">
            <v>840032.94</v>
          </cell>
          <cell r="AO64">
            <v>850330.88</v>
          </cell>
          <cell r="AP64">
            <v>859759.19</v>
          </cell>
          <cell r="AQ64">
            <v>868106.81</v>
          </cell>
          <cell r="AR64">
            <v>876938.75</v>
          </cell>
          <cell r="AS64">
            <v>885169.38</v>
          </cell>
          <cell r="AT64">
            <v>893509.31</v>
          </cell>
          <cell r="AU64">
            <v>901103</v>
          </cell>
          <cell r="AV64">
            <v>908280.19</v>
          </cell>
          <cell r="AW64">
            <v>915007.44</v>
          </cell>
          <cell r="AX64">
            <v>921683.44</v>
          </cell>
          <cell r="AY64">
            <v>928307.94</v>
          </cell>
          <cell r="AZ64">
            <v>935056.56</v>
          </cell>
          <cell r="BA64">
            <v>941870.5</v>
          </cell>
          <cell r="BB64">
            <v>948893</v>
          </cell>
          <cell r="BC64">
            <v>956212.38</v>
          </cell>
        </row>
        <row r="65">
          <cell r="A65" t="str">
            <v>EPTOP[ALLC]</v>
          </cell>
          <cell r="B65" t="str">
            <v>GWh</v>
          </cell>
          <cell r="C65" t="str">
            <v>EnerGreen</v>
          </cell>
          <cell r="D65" t="str">
            <v>EPTOP[ALLC]_GWhS2</v>
          </cell>
          <cell r="E65">
            <v>606217</v>
          </cell>
          <cell r="F65">
            <v>590383</v>
          </cell>
          <cell r="G65">
            <v>601738</v>
          </cell>
          <cell r="H65">
            <v>590044.06000000006</v>
          </cell>
          <cell r="I65">
            <v>600341</v>
          </cell>
          <cell r="J65">
            <v>621157.06000000006</v>
          </cell>
          <cell r="K65">
            <v>610383</v>
          </cell>
          <cell r="L65">
            <v>628045.06000000006</v>
          </cell>
          <cell r="M65">
            <v>633192</v>
          </cell>
          <cell r="N65">
            <v>608564.5</v>
          </cell>
          <cell r="O65">
            <v>603038.88</v>
          </cell>
          <cell r="P65">
            <v>633374.31000000006</v>
          </cell>
          <cell r="Q65">
            <v>632098.31000000006</v>
          </cell>
          <cell r="R65">
            <v>657631.13</v>
          </cell>
          <cell r="S65">
            <v>658687.81000000006</v>
          </cell>
          <cell r="T65">
            <v>657947.5</v>
          </cell>
          <cell r="U65">
            <v>666042.31000000006</v>
          </cell>
          <cell r="V65">
            <v>663260.06000000006</v>
          </cell>
          <cell r="W65">
            <v>659058.56000000006</v>
          </cell>
          <cell r="X65">
            <v>652774.13</v>
          </cell>
          <cell r="Y65">
            <v>651454.43999999994</v>
          </cell>
          <cell r="Z65">
            <v>642965.88</v>
          </cell>
          <cell r="AA65">
            <v>655708.38</v>
          </cell>
          <cell r="AB65">
            <v>632340.5</v>
          </cell>
          <cell r="AC65">
            <v>659210.31000000006</v>
          </cell>
          <cell r="AD65">
            <v>698816.06</v>
          </cell>
          <cell r="AE65">
            <v>728818.31</v>
          </cell>
          <cell r="AF65">
            <v>751963.31</v>
          </cell>
          <cell r="AG65">
            <v>774699.44</v>
          </cell>
          <cell r="AH65">
            <v>791872.75</v>
          </cell>
          <cell r="AI65">
            <v>807846</v>
          </cell>
          <cell r="AJ65">
            <v>822708.44</v>
          </cell>
          <cell r="AK65">
            <v>832979.88</v>
          </cell>
          <cell r="AL65">
            <v>841659.13</v>
          </cell>
          <cell r="AM65">
            <v>848784.38</v>
          </cell>
          <cell r="AN65">
            <v>855137.13</v>
          </cell>
          <cell r="AO65">
            <v>861487.88</v>
          </cell>
          <cell r="AP65">
            <v>867772.63</v>
          </cell>
          <cell r="AQ65">
            <v>873392.88</v>
          </cell>
          <cell r="AR65">
            <v>878497.13</v>
          </cell>
          <cell r="AS65">
            <v>882738.06</v>
          </cell>
          <cell r="AT65">
            <v>887519.31</v>
          </cell>
          <cell r="AU65">
            <v>891620.75</v>
          </cell>
          <cell r="AV65">
            <v>895527.44</v>
          </cell>
          <cell r="AW65">
            <v>898375.38</v>
          </cell>
          <cell r="AX65">
            <v>901715.06</v>
          </cell>
          <cell r="AY65">
            <v>905573.06</v>
          </cell>
          <cell r="AZ65">
            <v>909758.44</v>
          </cell>
          <cell r="BA65">
            <v>914312.31</v>
          </cell>
          <cell r="BB65">
            <v>919407.06</v>
          </cell>
          <cell r="BC65">
            <v>925080.81</v>
          </cell>
        </row>
        <row r="66">
          <cell r="A66" t="str">
            <v>EPCOAL[ALLC]</v>
          </cell>
          <cell r="B66" t="str">
            <v>GWh</v>
          </cell>
          <cell r="C66" t="str">
            <v>EnerBase</v>
          </cell>
          <cell r="D66" t="str">
            <v>EPCOAL[ALLC]_GWhS3</v>
          </cell>
          <cell r="E66">
            <v>117588</v>
          </cell>
          <cell r="F66">
            <v>117891</v>
          </cell>
          <cell r="G66">
            <v>117837</v>
          </cell>
          <cell r="H66">
            <v>112632</v>
          </cell>
          <cell r="I66">
            <v>101256</v>
          </cell>
          <cell r="J66">
            <v>100586</v>
          </cell>
          <cell r="K66">
            <v>93190</v>
          </cell>
          <cell r="L66">
            <v>101224</v>
          </cell>
          <cell r="M66">
            <v>93936</v>
          </cell>
          <cell r="N66">
            <v>79399.8</v>
          </cell>
          <cell r="O66">
            <v>80503</v>
          </cell>
          <cell r="P66">
            <v>75915.199999999997</v>
          </cell>
          <cell r="Q66">
            <v>65115.6</v>
          </cell>
          <cell r="R66">
            <v>65800.5</v>
          </cell>
          <cell r="S66">
            <v>66478.399999999994</v>
          </cell>
          <cell r="T66">
            <v>62086.8</v>
          </cell>
          <cell r="U66">
            <v>62236.9</v>
          </cell>
          <cell r="V66">
            <v>60149.9</v>
          </cell>
          <cell r="W66">
            <v>50575.4</v>
          </cell>
          <cell r="X66">
            <v>47903.1</v>
          </cell>
          <cell r="Y66">
            <v>38671.599999999999</v>
          </cell>
          <cell r="Z66">
            <v>34503.199999999997</v>
          </cell>
          <cell r="AA66">
            <v>29287.8</v>
          </cell>
          <cell r="AB66">
            <v>26316.6</v>
          </cell>
          <cell r="AC66">
            <v>23379.97</v>
          </cell>
          <cell r="AD66">
            <v>21551.77</v>
          </cell>
          <cell r="AE66">
            <v>16730.25</v>
          </cell>
          <cell r="AF66">
            <v>11560.52</v>
          </cell>
          <cell r="AG66">
            <v>7028.28</v>
          </cell>
          <cell r="AH66">
            <v>3161.94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</row>
        <row r="67">
          <cell r="A67" t="str">
            <v>EPCOAL[ALLC]</v>
          </cell>
          <cell r="B67" t="str">
            <v>GWh</v>
          </cell>
          <cell r="C67" t="str">
            <v>EnerBlue</v>
          </cell>
          <cell r="D67" t="str">
            <v>EPCOAL[ALLC]_GWhS1</v>
          </cell>
          <cell r="E67">
            <v>117588</v>
          </cell>
          <cell r="F67">
            <v>117891</v>
          </cell>
          <cell r="G67">
            <v>117837</v>
          </cell>
          <cell r="H67">
            <v>112632</v>
          </cell>
          <cell r="I67">
            <v>101256</v>
          </cell>
          <cell r="J67">
            <v>100586</v>
          </cell>
          <cell r="K67">
            <v>93190</v>
          </cell>
          <cell r="L67">
            <v>101224</v>
          </cell>
          <cell r="M67">
            <v>93936</v>
          </cell>
          <cell r="N67">
            <v>79399.8</v>
          </cell>
          <cell r="O67">
            <v>80503</v>
          </cell>
          <cell r="P67">
            <v>75915.199999999997</v>
          </cell>
          <cell r="Q67">
            <v>65115.6</v>
          </cell>
          <cell r="R67">
            <v>65800.5</v>
          </cell>
          <cell r="S67">
            <v>66478.399999999994</v>
          </cell>
          <cell r="T67">
            <v>62086.8</v>
          </cell>
          <cell r="U67">
            <v>62236.9</v>
          </cell>
          <cell r="V67">
            <v>60149.9</v>
          </cell>
          <cell r="W67">
            <v>50575.4</v>
          </cell>
          <cell r="X67">
            <v>47903.1</v>
          </cell>
          <cell r="Y67">
            <v>38671.599999999999</v>
          </cell>
          <cell r="Z67">
            <v>34503.199999999997</v>
          </cell>
          <cell r="AA67">
            <v>29287.8</v>
          </cell>
          <cell r="AB67">
            <v>26316.6</v>
          </cell>
          <cell r="AC67">
            <v>27940.74</v>
          </cell>
          <cell r="AD67">
            <v>22804.25</v>
          </cell>
          <cell r="AE67">
            <v>16556.45</v>
          </cell>
          <cell r="AF67">
            <v>10527.77</v>
          </cell>
          <cell r="AG67">
            <v>5687.01</v>
          </cell>
          <cell r="AH67">
            <v>2331.41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</row>
        <row r="68">
          <cell r="A68" t="str">
            <v>EPCOAL[ALLC]</v>
          </cell>
          <cell r="B68" t="str">
            <v>GWh</v>
          </cell>
          <cell r="C68" t="str">
            <v>EnerGreen</v>
          </cell>
          <cell r="D68" t="str">
            <v>EPCOAL[ALLC]_GWhS2</v>
          </cell>
          <cell r="E68">
            <v>117588</v>
          </cell>
          <cell r="F68">
            <v>117891</v>
          </cell>
          <cell r="G68">
            <v>117837</v>
          </cell>
          <cell r="H68">
            <v>112632</v>
          </cell>
          <cell r="I68">
            <v>101256</v>
          </cell>
          <cell r="J68">
            <v>100586</v>
          </cell>
          <cell r="K68">
            <v>93190</v>
          </cell>
          <cell r="L68">
            <v>101224</v>
          </cell>
          <cell r="M68">
            <v>93936</v>
          </cell>
          <cell r="N68">
            <v>79399.8</v>
          </cell>
          <cell r="O68">
            <v>80503</v>
          </cell>
          <cell r="P68">
            <v>75915.199999999997</v>
          </cell>
          <cell r="Q68">
            <v>65115.6</v>
          </cell>
          <cell r="R68">
            <v>65800.5</v>
          </cell>
          <cell r="S68">
            <v>66478.399999999994</v>
          </cell>
          <cell r="T68">
            <v>62086.8</v>
          </cell>
          <cell r="U68">
            <v>62236.9</v>
          </cell>
          <cell r="V68">
            <v>60149.9</v>
          </cell>
          <cell r="W68">
            <v>50575.4</v>
          </cell>
          <cell r="X68">
            <v>47903.1</v>
          </cell>
          <cell r="Y68">
            <v>38671.599999999999</v>
          </cell>
          <cell r="Z68">
            <v>34503.199999999997</v>
          </cell>
          <cell r="AA68">
            <v>29287.8</v>
          </cell>
          <cell r="AB68">
            <v>26316.6</v>
          </cell>
          <cell r="AC68">
            <v>27958.93</v>
          </cell>
          <cell r="AD68">
            <v>22804.25</v>
          </cell>
          <cell r="AE68">
            <v>15626.44</v>
          </cell>
          <cell r="AF68">
            <v>8996.6</v>
          </cell>
          <cell r="AG68">
            <v>3634.43</v>
          </cell>
          <cell r="AH68">
            <v>932.36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</row>
        <row r="69">
          <cell r="A69" t="str">
            <v>EPOIL[ALLC]</v>
          </cell>
          <cell r="B69" t="str">
            <v>GWh</v>
          </cell>
          <cell r="C69" t="str">
            <v>EnerBase</v>
          </cell>
          <cell r="D69" t="str">
            <v>EPOIL[ALLC]_GWhS3</v>
          </cell>
          <cell r="E69">
            <v>14690</v>
          </cell>
          <cell r="F69">
            <v>16894</v>
          </cell>
          <cell r="G69">
            <v>13894</v>
          </cell>
          <cell r="H69">
            <v>21582</v>
          </cell>
          <cell r="I69">
            <v>23211</v>
          </cell>
          <cell r="J69">
            <v>15649</v>
          </cell>
          <cell r="K69">
            <v>11336</v>
          </cell>
          <cell r="L69">
            <v>12707</v>
          </cell>
          <cell r="M69">
            <v>10518</v>
          </cell>
          <cell r="N69">
            <v>11044.3</v>
          </cell>
          <cell r="O69">
            <v>8438.84</v>
          </cell>
          <cell r="P69">
            <v>7191.79</v>
          </cell>
          <cell r="Q69">
            <v>7365.49</v>
          </cell>
          <cell r="R69">
            <v>7867</v>
          </cell>
          <cell r="S69">
            <v>7814.99</v>
          </cell>
          <cell r="T69">
            <v>7914.05</v>
          </cell>
          <cell r="U69">
            <v>7964.11</v>
          </cell>
          <cell r="V69">
            <v>5861.47</v>
          </cell>
          <cell r="W69">
            <v>6010.69</v>
          </cell>
          <cell r="X69">
            <v>5268.31</v>
          </cell>
          <cell r="Y69">
            <v>4687.5200000000004</v>
          </cell>
          <cell r="Z69">
            <v>4287.8599999999997</v>
          </cell>
          <cell r="AA69">
            <v>4247.03</v>
          </cell>
          <cell r="AB69">
            <v>3991.16</v>
          </cell>
          <cell r="AC69">
            <v>5445.93</v>
          </cell>
          <cell r="AD69">
            <v>7977.28</v>
          </cell>
          <cell r="AE69">
            <v>11917.45</v>
          </cell>
          <cell r="AF69">
            <v>15217.63</v>
          </cell>
          <cell r="AG69">
            <v>18868.64</v>
          </cell>
          <cell r="AH69">
            <v>23827.79</v>
          </cell>
          <cell r="AI69">
            <v>23770.92</v>
          </cell>
          <cell r="AJ69">
            <v>24114.48</v>
          </cell>
          <cell r="AK69">
            <v>22334.560000000001</v>
          </cell>
          <cell r="AL69">
            <v>19135.95</v>
          </cell>
          <cell r="AM69">
            <v>15592.34</v>
          </cell>
          <cell r="AN69">
            <v>12731.26</v>
          </cell>
          <cell r="AO69">
            <v>10232.44</v>
          </cell>
          <cell r="AP69">
            <v>8427.4599999999991</v>
          </cell>
          <cell r="AQ69">
            <v>7255.04</v>
          </cell>
          <cell r="AR69">
            <v>6480.86</v>
          </cell>
          <cell r="AS69">
            <v>5851.48</v>
          </cell>
          <cell r="AT69">
            <v>5299.03</v>
          </cell>
          <cell r="AU69">
            <v>4902.96</v>
          </cell>
          <cell r="AV69">
            <v>4666.43</v>
          </cell>
          <cell r="AW69">
            <v>4559.76</v>
          </cell>
          <cell r="AX69">
            <v>4509.47</v>
          </cell>
          <cell r="AY69">
            <v>4456.46</v>
          </cell>
          <cell r="AZ69">
            <v>4383.6400000000003</v>
          </cell>
          <cell r="BA69">
            <v>4296.6000000000004</v>
          </cell>
          <cell r="BB69">
            <v>4172.72</v>
          </cell>
          <cell r="BC69">
            <v>4011.08</v>
          </cell>
        </row>
        <row r="70">
          <cell r="A70" t="str">
            <v>EPOIL[ALLC]</v>
          </cell>
          <cell r="B70" t="str">
            <v>GWh</v>
          </cell>
          <cell r="C70" t="str">
            <v>EnerBlue</v>
          </cell>
          <cell r="D70" t="str">
            <v>EPOIL[ALLC]_GWhS1</v>
          </cell>
          <cell r="E70">
            <v>14690</v>
          </cell>
          <cell r="F70">
            <v>16894</v>
          </cell>
          <cell r="G70">
            <v>13894</v>
          </cell>
          <cell r="H70">
            <v>21582</v>
          </cell>
          <cell r="I70">
            <v>23211</v>
          </cell>
          <cell r="J70">
            <v>15649</v>
          </cell>
          <cell r="K70">
            <v>11336</v>
          </cell>
          <cell r="L70">
            <v>12707</v>
          </cell>
          <cell r="M70">
            <v>10518</v>
          </cell>
          <cell r="N70">
            <v>11044.3</v>
          </cell>
          <cell r="O70">
            <v>8438.84</v>
          </cell>
          <cell r="P70">
            <v>7191.79</v>
          </cell>
          <cell r="Q70">
            <v>7365.49</v>
          </cell>
          <cell r="R70">
            <v>7867</v>
          </cell>
          <cell r="S70">
            <v>7814.99</v>
          </cell>
          <cell r="T70">
            <v>7914.05</v>
          </cell>
          <cell r="U70">
            <v>7964.11</v>
          </cell>
          <cell r="V70">
            <v>5861.47</v>
          </cell>
          <cell r="W70">
            <v>6010.69</v>
          </cell>
          <cell r="X70">
            <v>5268.31</v>
          </cell>
          <cell r="Y70">
            <v>4687.5200000000004</v>
          </cell>
          <cell r="Z70">
            <v>4287.8599999999997</v>
          </cell>
          <cell r="AA70">
            <v>4247.03</v>
          </cell>
          <cell r="AB70">
            <v>3991.16</v>
          </cell>
          <cell r="AC70">
            <v>8565.93</v>
          </cell>
          <cell r="AD70">
            <v>25027.43</v>
          </cell>
          <cell r="AE70">
            <v>20385.560000000001</v>
          </cell>
          <cell r="AF70">
            <v>17864.16</v>
          </cell>
          <cell r="AG70">
            <v>15761.65</v>
          </cell>
          <cell r="AH70">
            <v>14675.27</v>
          </cell>
          <cell r="AI70">
            <v>10999.77</v>
          </cell>
          <cell r="AJ70">
            <v>6723.78</v>
          </cell>
          <cell r="AK70">
            <v>3465.62</v>
          </cell>
          <cell r="AL70">
            <v>2635.73</v>
          </cell>
          <cell r="AM70">
            <v>1996.59</v>
          </cell>
          <cell r="AN70">
            <v>1482.87</v>
          </cell>
          <cell r="AO70">
            <v>1090.95</v>
          </cell>
          <cell r="AP70">
            <v>831.6</v>
          </cell>
          <cell r="AQ70">
            <v>627.4</v>
          </cell>
          <cell r="AR70">
            <v>542.20000000000005</v>
          </cell>
          <cell r="AS70">
            <v>444.32</v>
          </cell>
          <cell r="AT70">
            <v>339.56</v>
          </cell>
          <cell r="AU70">
            <v>241.74</v>
          </cell>
          <cell r="AV70">
            <v>188.3</v>
          </cell>
          <cell r="AW70">
            <v>167.35</v>
          </cell>
          <cell r="AX70">
            <v>143.74</v>
          </cell>
          <cell r="AY70">
            <v>123.29</v>
          </cell>
          <cell r="AZ70">
            <v>105.77</v>
          </cell>
          <cell r="BA70">
            <v>90.94</v>
          </cell>
          <cell r="BB70">
            <v>79.03</v>
          </cell>
          <cell r="BC70">
            <v>68.92</v>
          </cell>
        </row>
        <row r="71">
          <cell r="A71" t="str">
            <v>EPOIL[ALLC]</v>
          </cell>
          <cell r="B71" t="str">
            <v>GWh</v>
          </cell>
          <cell r="C71" t="str">
            <v>EnerGreen</v>
          </cell>
          <cell r="D71" t="str">
            <v>EPOIL[ALLC]_GWhS2</v>
          </cell>
          <cell r="E71">
            <v>14690</v>
          </cell>
          <cell r="F71">
            <v>16894</v>
          </cell>
          <cell r="G71">
            <v>13894</v>
          </cell>
          <cell r="H71">
            <v>21582</v>
          </cell>
          <cell r="I71">
            <v>23211</v>
          </cell>
          <cell r="J71">
            <v>15649</v>
          </cell>
          <cell r="K71">
            <v>11336</v>
          </cell>
          <cell r="L71">
            <v>12707</v>
          </cell>
          <cell r="M71">
            <v>10518</v>
          </cell>
          <cell r="N71">
            <v>11044.3</v>
          </cell>
          <cell r="O71">
            <v>8438.84</v>
          </cell>
          <cell r="P71">
            <v>7191.79</v>
          </cell>
          <cell r="Q71">
            <v>7365.49</v>
          </cell>
          <cell r="R71">
            <v>7867</v>
          </cell>
          <cell r="S71">
            <v>7814.99</v>
          </cell>
          <cell r="T71">
            <v>7914.05</v>
          </cell>
          <cell r="U71">
            <v>7964.11</v>
          </cell>
          <cell r="V71">
            <v>5861.47</v>
          </cell>
          <cell r="W71">
            <v>6010.69</v>
          </cell>
          <cell r="X71">
            <v>5268.31</v>
          </cell>
          <cell r="Y71">
            <v>4687.5200000000004</v>
          </cell>
          <cell r="Z71">
            <v>4287.8599999999997</v>
          </cell>
          <cell r="AA71">
            <v>4247.03</v>
          </cell>
          <cell r="AB71">
            <v>3991.16</v>
          </cell>
          <cell r="AC71">
            <v>8673.73</v>
          </cell>
          <cell r="AD71">
            <v>27022.18</v>
          </cell>
          <cell r="AE71">
            <v>19119.43</v>
          </cell>
          <cell r="AF71">
            <v>15300.76</v>
          </cell>
          <cell r="AG71">
            <v>10584.65</v>
          </cell>
          <cell r="AH71">
            <v>6189.66</v>
          </cell>
          <cell r="AI71">
            <v>3197.73</v>
          </cell>
          <cell r="AJ71">
            <v>1711.01</v>
          </cell>
          <cell r="AK71">
            <v>822.66</v>
          </cell>
          <cell r="AL71">
            <v>482.19</v>
          </cell>
          <cell r="AM71">
            <v>301.18</v>
          </cell>
          <cell r="AN71">
            <v>205.14</v>
          </cell>
          <cell r="AO71">
            <v>167.28</v>
          </cell>
          <cell r="AP71">
            <v>150.31</v>
          </cell>
          <cell r="AQ71">
            <v>151.28</v>
          </cell>
          <cell r="AR71">
            <v>141.75</v>
          </cell>
          <cell r="AS71">
            <v>129.61000000000001</v>
          </cell>
          <cell r="AT71">
            <v>115.48</v>
          </cell>
          <cell r="AU71">
            <v>93.89</v>
          </cell>
          <cell r="AV71">
            <v>78.900000000000006</v>
          </cell>
          <cell r="AW71">
            <v>67.42</v>
          </cell>
          <cell r="AX71">
            <v>59.52</v>
          </cell>
          <cell r="AY71">
            <v>53.29</v>
          </cell>
          <cell r="AZ71">
            <v>47.93</v>
          </cell>
          <cell r="BA71">
            <v>43.12</v>
          </cell>
          <cell r="BB71">
            <v>38.549999999999997</v>
          </cell>
          <cell r="BC71">
            <v>34.299999999999997</v>
          </cell>
        </row>
        <row r="72">
          <cell r="A72" t="str">
            <v>EPGAS[ALLC]</v>
          </cell>
          <cell r="B72" t="str">
            <v>GWh</v>
          </cell>
          <cell r="C72" t="str">
            <v>EnerBase</v>
          </cell>
          <cell r="D72" t="str">
            <v>EPGAS[ALLC]_GWhS3</v>
          </cell>
          <cell r="E72">
            <v>33472</v>
          </cell>
          <cell r="F72">
            <v>35981</v>
          </cell>
          <cell r="G72">
            <v>33835</v>
          </cell>
          <cell r="H72">
            <v>33050</v>
          </cell>
          <cell r="I72">
            <v>34358</v>
          </cell>
          <cell r="J72">
            <v>40945</v>
          </cell>
          <cell r="K72">
            <v>44198</v>
          </cell>
          <cell r="L72">
            <v>41972</v>
          </cell>
          <cell r="M72">
            <v>44067</v>
          </cell>
          <cell r="N72">
            <v>43686.1</v>
          </cell>
          <cell r="O72">
            <v>52510.5</v>
          </cell>
          <cell r="P72">
            <v>59734.9</v>
          </cell>
          <cell r="Q72">
            <v>61085.5</v>
          </cell>
          <cell r="R72">
            <v>57895.199999999997</v>
          </cell>
          <cell r="S72">
            <v>59912.6</v>
          </cell>
          <cell r="T72">
            <v>64672.1</v>
          </cell>
          <cell r="U72">
            <v>61834.7</v>
          </cell>
          <cell r="V72">
            <v>54289.4</v>
          </cell>
          <cell r="W72">
            <v>66947.199999999997</v>
          </cell>
          <cell r="X72">
            <v>68277.8</v>
          </cell>
          <cell r="Y72">
            <v>72405.3</v>
          </cell>
          <cell r="Z72">
            <v>77402.8</v>
          </cell>
          <cell r="AA72">
            <v>81546.399999999994</v>
          </cell>
          <cell r="AB72">
            <v>87347</v>
          </cell>
          <cell r="AC72">
            <v>102869.13</v>
          </cell>
          <cell r="AD72">
            <v>106113.74</v>
          </cell>
          <cell r="AE72">
            <v>109132.27</v>
          </cell>
          <cell r="AF72">
            <v>105522.06</v>
          </cell>
          <cell r="AG72">
            <v>101592.4</v>
          </cell>
          <cell r="AH72">
            <v>98113.45</v>
          </cell>
          <cell r="AI72">
            <v>97978.45</v>
          </cell>
          <cell r="AJ72">
            <v>98338.28</v>
          </cell>
          <cell r="AK72">
            <v>96341.81</v>
          </cell>
          <cell r="AL72">
            <v>93302.36</v>
          </cell>
          <cell r="AM72">
            <v>90415.88</v>
          </cell>
          <cell r="AN72">
            <v>88112.88</v>
          </cell>
          <cell r="AO72">
            <v>85661.119999999995</v>
          </cell>
          <cell r="AP72">
            <v>82842.25</v>
          </cell>
          <cell r="AQ72">
            <v>79620.38</v>
          </cell>
          <cell r="AR72">
            <v>76542.600000000006</v>
          </cell>
          <cell r="AS72">
            <v>73854.990000000005</v>
          </cell>
          <cell r="AT72">
            <v>72298.399999999994</v>
          </cell>
          <cell r="AU72">
            <v>71551.5</v>
          </cell>
          <cell r="AV72">
            <v>71537.95</v>
          </cell>
          <cell r="AW72">
            <v>72254.350000000006</v>
          </cell>
          <cell r="AX72">
            <v>73521.100000000006</v>
          </cell>
          <cell r="AY72">
            <v>74834.570000000007</v>
          </cell>
          <cell r="AZ72">
            <v>76062.5</v>
          </cell>
          <cell r="BA72">
            <v>77253.63</v>
          </cell>
          <cell r="BB72">
            <v>77929.72</v>
          </cell>
          <cell r="BC72">
            <v>78161.070000000007</v>
          </cell>
        </row>
        <row r="73">
          <cell r="A73" t="str">
            <v>EPGAS[ALLC]</v>
          </cell>
          <cell r="B73" t="str">
            <v>GWh</v>
          </cell>
          <cell r="C73" t="str">
            <v>EnerBlue</v>
          </cell>
          <cell r="D73" t="str">
            <v>EPGAS[ALLC]_GWhS1</v>
          </cell>
          <cell r="E73">
            <v>33472</v>
          </cell>
          <cell r="F73">
            <v>35981</v>
          </cell>
          <cell r="G73">
            <v>33835</v>
          </cell>
          <cell r="H73">
            <v>33050</v>
          </cell>
          <cell r="I73">
            <v>34358</v>
          </cell>
          <cell r="J73">
            <v>40945</v>
          </cell>
          <cell r="K73">
            <v>44198</v>
          </cell>
          <cell r="L73">
            <v>41972</v>
          </cell>
          <cell r="M73">
            <v>44067</v>
          </cell>
          <cell r="N73">
            <v>43686.1</v>
          </cell>
          <cell r="O73">
            <v>52510.5</v>
          </cell>
          <cell r="P73">
            <v>59734.9</v>
          </cell>
          <cell r="Q73">
            <v>61085.5</v>
          </cell>
          <cell r="R73">
            <v>57895.199999999997</v>
          </cell>
          <cell r="S73">
            <v>59912.6</v>
          </cell>
          <cell r="T73">
            <v>64672.1</v>
          </cell>
          <cell r="U73">
            <v>61834.7</v>
          </cell>
          <cell r="V73">
            <v>54289.4</v>
          </cell>
          <cell r="W73">
            <v>66947.199999999997</v>
          </cell>
          <cell r="X73">
            <v>68277.8</v>
          </cell>
          <cell r="Y73">
            <v>72405.3</v>
          </cell>
          <cell r="Z73">
            <v>77402.8</v>
          </cell>
          <cell r="AA73">
            <v>81546.399999999994</v>
          </cell>
          <cell r="AB73">
            <v>87347</v>
          </cell>
          <cell r="AC73">
            <v>94848.69</v>
          </cell>
          <cell r="AD73">
            <v>101099.31</v>
          </cell>
          <cell r="AE73">
            <v>85693.3</v>
          </cell>
          <cell r="AF73">
            <v>77923.05</v>
          </cell>
          <cell r="AG73">
            <v>71832.77</v>
          </cell>
          <cell r="AH73">
            <v>67690.25</v>
          </cell>
          <cell r="AI73">
            <v>57169.3</v>
          </cell>
          <cell r="AJ73">
            <v>44080.72</v>
          </cell>
          <cell r="AK73">
            <v>28942.799999999999</v>
          </cell>
          <cell r="AL73">
            <v>23078.19</v>
          </cell>
          <cell r="AM73">
            <v>17911.91</v>
          </cell>
          <cell r="AN73">
            <v>13997.76</v>
          </cell>
          <cell r="AO73">
            <v>14962.18</v>
          </cell>
          <cell r="AP73">
            <v>14820.63</v>
          </cell>
          <cell r="AQ73">
            <v>14461.36</v>
          </cell>
          <cell r="AR73">
            <v>14911.64</v>
          </cell>
          <cell r="AS73">
            <v>15066.9</v>
          </cell>
          <cell r="AT73">
            <v>15226.08</v>
          </cell>
          <cell r="AU73">
            <v>15047.11</v>
          </cell>
          <cell r="AV73">
            <v>15011.59</v>
          </cell>
          <cell r="AW73">
            <v>16013.3</v>
          </cell>
          <cell r="AX73">
            <v>16523.57</v>
          </cell>
          <cell r="AY73">
            <v>16951.41</v>
          </cell>
          <cell r="AZ73">
            <v>17363.2</v>
          </cell>
          <cell r="BA73">
            <v>17774.28</v>
          </cell>
          <cell r="BB73">
            <v>18305.07</v>
          </cell>
          <cell r="BC73">
            <v>18891.349999999999</v>
          </cell>
        </row>
        <row r="74">
          <cell r="A74" t="str">
            <v>EPGAS[ALLC]</v>
          </cell>
          <cell r="B74" t="str">
            <v>GWh</v>
          </cell>
          <cell r="C74" t="str">
            <v>EnerGreen</v>
          </cell>
          <cell r="D74" t="str">
            <v>EPGAS[ALLC]_GWhS2</v>
          </cell>
          <cell r="E74">
            <v>33472</v>
          </cell>
          <cell r="F74">
            <v>35981</v>
          </cell>
          <cell r="G74">
            <v>33835</v>
          </cell>
          <cell r="H74">
            <v>33050</v>
          </cell>
          <cell r="I74">
            <v>34358</v>
          </cell>
          <cell r="J74">
            <v>40945</v>
          </cell>
          <cell r="K74">
            <v>44198</v>
          </cell>
          <cell r="L74">
            <v>41972</v>
          </cell>
          <cell r="M74">
            <v>44067</v>
          </cell>
          <cell r="N74">
            <v>43686.1</v>
          </cell>
          <cell r="O74">
            <v>52510.5</v>
          </cell>
          <cell r="P74">
            <v>59734.9</v>
          </cell>
          <cell r="Q74">
            <v>61085.5</v>
          </cell>
          <cell r="R74">
            <v>57895.199999999997</v>
          </cell>
          <cell r="S74">
            <v>59912.6</v>
          </cell>
          <cell r="T74">
            <v>64672.1</v>
          </cell>
          <cell r="U74">
            <v>61834.7</v>
          </cell>
          <cell r="V74">
            <v>54289.4</v>
          </cell>
          <cell r="W74">
            <v>66947.199999999997</v>
          </cell>
          <cell r="X74">
            <v>68277.8</v>
          </cell>
          <cell r="Y74">
            <v>72405.3</v>
          </cell>
          <cell r="Z74">
            <v>77402.8</v>
          </cell>
          <cell r="AA74">
            <v>81546.399999999994</v>
          </cell>
          <cell r="AB74">
            <v>87347</v>
          </cell>
          <cell r="AC74">
            <v>94336.48</v>
          </cell>
          <cell r="AD74">
            <v>100855.03999999999</v>
          </cell>
          <cell r="AE74">
            <v>77789.740000000005</v>
          </cell>
          <cell r="AF74">
            <v>68189.19</v>
          </cell>
          <cell r="AG74">
            <v>56300</v>
          </cell>
          <cell r="AH74">
            <v>42080.29</v>
          </cell>
          <cell r="AI74">
            <v>27089.1</v>
          </cell>
          <cell r="AJ74">
            <v>16213.19</v>
          </cell>
          <cell r="AK74">
            <v>8512.66</v>
          </cell>
          <cell r="AL74">
            <v>5394.81</v>
          </cell>
          <cell r="AM74">
            <v>3764.68</v>
          </cell>
          <cell r="AN74">
            <v>2914.92</v>
          </cell>
          <cell r="AO74">
            <v>3398.07</v>
          </cell>
          <cell r="AP74">
            <v>4073.01</v>
          </cell>
          <cell r="AQ74">
            <v>5426.05</v>
          </cell>
          <cell r="AR74">
            <v>6819.3</v>
          </cell>
          <cell r="AS74">
            <v>8325.52</v>
          </cell>
          <cell r="AT74">
            <v>9946.4599999999991</v>
          </cell>
          <cell r="AU74">
            <v>10940.39</v>
          </cell>
          <cell r="AV74">
            <v>11779.53</v>
          </cell>
          <cell r="AW74">
            <v>12664.22</v>
          </cell>
          <cell r="AX74">
            <v>13889.8</v>
          </cell>
          <cell r="AY74">
            <v>15326.83</v>
          </cell>
          <cell r="AZ74">
            <v>16875.09</v>
          </cell>
          <cell r="BA74">
            <v>18454.490000000002</v>
          </cell>
          <cell r="BB74">
            <v>19902.89</v>
          </cell>
          <cell r="BC74">
            <v>21256.27</v>
          </cell>
        </row>
        <row r="75">
          <cell r="A75" t="str">
            <v>EPNUT[ALLC]</v>
          </cell>
          <cell r="B75" t="str">
            <v>GWh</v>
          </cell>
          <cell r="C75" t="str">
            <v>EnerBase</v>
          </cell>
          <cell r="D75" t="str">
            <v>EPNUT[ALLC]_GWhS3</v>
          </cell>
          <cell r="E75">
            <v>72799</v>
          </cell>
          <cell r="F75">
            <v>76695</v>
          </cell>
          <cell r="G75">
            <v>75526</v>
          </cell>
          <cell r="H75">
            <v>74892</v>
          </cell>
          <cell r="I75">
            <v>90387</v>
          </cell>
          <cell r="J75">
            <v>92040</v>
          </cell>
          <cell r="K75">
            <v>97964</v>
          </cell>
          <cell r="L75">
            <v>93482</v>
          </cell>
          <cell r="M75">
            <v>96020</v>
          </cell>
          <cell r="N75">
            <v>90825.1</v>
          </cell>
          <cell r="O75">
            <v>91754.4</v>
          </cell>
          <cell r="P75">
            <v>94519.3</v>
          </cell>
          <cell r="Q75">
            <v>95910.1</v>
          </cell>
          <cell r="R75">
            <v>104408</v>
          </cell>
          <cell r="S75">
            <v>108166</v>
          </cell>
          <cell r="T75">
            <v>101861</v>
          </cell>
          <cell r="U75">
            <v>101494</v>
          </cell>
          <cell r="V75">
            <v>101376</v>
          </cell>
          <cell r="W75">
            <v>100810</v>
          </cell>
          <cell r="X75">
            <v>101261</v>
          </cell>
          <cell r="Y75">
            <v>98310.8</v>
          </cell>
          <cell r="Z75">
            <v>92777.4</v>
          </cell>
          <cell r="AA75">
            <v>87352.2</v>
          </cell>
          <cell r="AB75">
            <v>89767.9</v>
          </cell>
          <cell r="AC75">
            <v>92904.53</v>
          </cell>
          <cell r="AD75">
            <v>92905.23</v>
          </cell>
          <cell r="AE75">
            <v>94303.08</v>
          </cell>
          <cell r="AF75">
            <v>94705.25</v>
          </cell>
          <cell r="AG75">
            <v>95508.91</v>
          </cell>
          <cell r="AH75">
            <v>96312.56</v>
          </cell>
          <cell r="AI75">
            <v>97116.22</v>
          </cell>
          <cell r="AJ75">
            <v>97518.399999999994</v>
          </cell>
          <cell r="AK75">
            <v>97920.57</v>
          </cell>
          <cell r="AL75">
            <v>97921.27</v>
          </cell>
          <cell r="AM75">
            <v>97921.96</v>
          </cell>
          <cell r="AN75">
            <v>97922.66</v>
          </cell>
          <cell r="AO75">
            <v>97929.14</v>
          </cell>
          <cell r="AP75">
            <v>97941.02</v>
          </cell>
          <cell r="AQ75">
            <v>97957.47</v>
          </cell>
          <cell r="AR75">
            <v>97978.08</v>
          </cell>
          <cell r="AS75">
            <v>98002.59</v>
          </cell>
          <cell r="AT75">
            <v>96579.19</v>
          </cell>
          <cell r="AU75">
            <v>95177.29</v>
          </cell>
          <cell r="AV75">
            <v>93799.38</v>
          </cell>
          <cell r="AW75">
            <v>92477.78</v>
          </cell>
          <cell r="AX75">
            <v>91183.23</v>
          </cell>
          <cell r="AY75">
            <v>89878.13</v>
          </cell>
          <cell r="AZ75">
            <v>88596.32</v>
          </cell>
          <cell r="BA75">
            <v>87326.58</v>
          </cell>
          <cell r="BB75">
            <v>86079.42</v>
          </cell>
          <cell r="BC75">
            <v>84856.47</v>
          </cell>
        </row>
        <row r="76">
          <cell r="A76" t="str">
            <v>EPNUT[ALLC]</v>
          </cell>
          <cell r="B76" t="str">
            <v>GWh</v>
          </cell>
          <cell r="C76" t="str">
            <v>EnerBlue</v>
          </cell>
          <cell r="D76" t="str">
            <v>EPNUT[ALLC]_GWhS1</v>
          </cell>
          <cell r="E76">
            <v>72799</v>
          </cell>
          <cell r="F76">
            <v>76695</v>
          </cell>
          <cell r="G76">
            <v>75526</v>
          </cell>
          <cell r="H76">
            <v>74892</v>
          </cell>
          <cell r="I76">
            <v>90387</v>
          </cell>
          <cell r="J76">
            <v>92040</v>
          </cell>
          <cell r="K76">
            <v>97964</v>
          </cell>
          <cell r="L76">
            <v>93482</v>
          </cell>
          <cell r="M76">
            <v>96020</v>
          </cell>
          <cell r="N76">
            <v>90825.1</v>
          </cell>
          <cell r="O76">
            <v>91754.4</v>
          </cell>
          <cell r="P76">
            <v>94519.3</v>
          </cell>
          <cell r="Q76">
            <v>95910.1</v>
          </cell>
          <cell r="R76">
            <v>104408</v>
          </cell>
          <cell r="S76">
            <v>108166</v>
          </cell>
          <cell r="T76">
            <v>101861</v>
          </cell>
          <cell r="U76">
            <v>101494</v>
          </cell>
          <cell r="V76">
            <v>101376</v>
          </cell>
          <cell r="W76">
            <v>100810</v>
          </cell>
          <cell r="X76">
            <v>101261</v>
          </cell>
          <cell r="Y76">
            <v>98310.8</v>
          </cell>
          <cell r="Z76">
            <v>92777.4</v>
          </cell>
          <cell r="AA76">
            <v>87352.2</v>
          </cell>
          <cell r="AB76">
            <v>89767.9</v>
          </cell>
          <cell r="AC76">
            <v>92904.53</v>
          </cell>
          <cell r="AD76">
            <v>92905.23</v>
          </cell>
          <cell r="AE76">
            <v>94303.08</v>
          </cell>
          <cell r="AF76">
            <v>94705.25</v>
          </cell>
          <cell r="AG76">
            <v>95508.91</v>
          </cell>
          <cell r="AH76">
            <v>96312.56</v>
          </cell>
          <cell r="AI76">
            <v>97116.22</v>
          </cell>
          <cell r="AJ76">
            <v>97518.399999999994</v>
          </cell>
          <cell r="AK76">
            <v>97920.57</v>
          </cell>
          <cell r="AL76">
            <v>97921.27</v>
          </cell>
          <cell r="AM76">
            <v>97921.96</v>
          </cell>
          <cell r="AN76">
            <v>97922.66</v>
          </cell>
          <cell r="AO76">
            <v>97953.85</v>
          </cell>
          <cell r="AP76">
            <v>98000.46</v>
          </cell>
          <cell r="AQ76">
            <v>98064.42</v>
          </cell>
          <cell r="AR76">
            <v>98138.73</v>
          </cell>
          <cell r="AS76">
            <v>98280.22</v>
          </cell>
          <cell r="AT76">
            <v>97781.29</v>
          </cell>
          <cell r="AU76">
            <v>97373.97</v>
          </cell>
          <cell r="AV76">
            <v>97264.29</v>
          </cell>
          <cell r="AW76">
            <v>97065.83</v>
          </cell>
          <cell r="AX76">
            <v>96961.919999999998</v>
          </cell>
          <cell r="AY76">
            <v>96895.84</v>
          </cell>
          <cell r="AZ76">
            <v>96992.98</v>
          </cell>
          <cell r="BA76">
            <v>97232.08</v>
          </cell>
          <cell r="BB76">
            <v>97537.81</v>
          </cell>
          <cell r="BC76">
            <v>97912.98</v>
          </cell>
        </row>
        <row r="77">
          <cell r="A77" t="str">
            <v>EPNUT[ALLC]</v>
          </cell>
          <cell r="B77" t="str">
            <v>GWh</v>
          </cell>
          <cell r="C77" t="str">
            <v>EnerGreen</v>
          </cell>
          <cell r="D77" t="str">
            <v>EPNUT[ALLC]_GWhS2</v>
          </cell>
          <cell r="E77">
            <v>72799</v>
          </cell>
          <cell r="F77">
            <v>76695</v>
          </cell>
          <cell r="G77">
            <v>75526</v>
          </cell>
          <cell r="H77">
            <v>74892</v>
          </cell>
          <cell r="I77">
            <v>90387</v>
          </cell>
          <cell r="J77">
            <v>92040</v>
          </cell>
          <cell r="K77">
            <v>97964</v>
          </cell>
          <cell r="L77">
            <v>93482</v>
          </cell>
          <cell r="M77">
            <v>96020</v>
          </cell>
          <cell r="N77">
            <v>90825.1</v>
          </cell>
          <cell r="O77">
            <v>91754.4</v>
          </cell>
          <cell r="P77">
            <v>94519.3</v>
          </cell>
          <cell r="Q77">
            <v>95910.1</v>
          </cell>
          <cell r="R77">
            <v>104408</v>
          </cell>
          <cell r="S77">
            <v>108166</v>
          </cell>
          <cell r="T77">
            <v>101861</v>
          </cell>
          <cell r="U77">
            <v>101494</v>
          </cell>
          <cell r="V77">
            <v>101376</v>
          </cell>
          <cell r="W77">
            <v>100810</v>
          </cell>
          <cell r="X77">
            <v>101261</v>
          </cell>
          <cell r="Y77">
            <v>98310.8</v>
          </cell>
          <cell r="Z77">
            <v>92777.4</v>
          </cell>
          <cell r="AA77">
            <v>87352.2</v>
          </cell>
          <cell r="AB77">
            <v>89767.9</v>
          </cell>
          <cell r="AC77">
            <v>92904.53</v>
          </cell>
          <cell r="AD77">
            <v>92905.23</v>
          </cell>
          <cell r="AE77">
            <v>94303.08</v>
          </cell>
          <cell r="AF77">
            <v>94705.25</v>
          </cell>
          <cell r="AG77">
            <v>95508.91</v>
          </cell>
          <cell r="AH77">
            <v>96312.56</v>
          </cell>
          <cell r="AI77">
            <v>97116.22</v>
          </cell>
          <cell r="AJ77">
            <v>97518.399999999994</v>
          </cell>
          <cell r="AK77">
            <v>97920.57</v>
          </cell>
          <cell r="AL77">
            <v>97921.27</v>
          </cell>
          <cell r="AM77">
            <v>97921.96</v>
          </cell>
          <cell r="AN77">
            <v>97922.66</v>
          </cell>
          <cell r="AO77">
            <v>97931.93</v>
          </cell>
          <cell r="AP77">
            <v>97902.66</v>
          </cell>
          <cell r="AQ77">
            <v>97868.84</v>
          </cell>
          <cell r="AR77">
            <v>97858.9</v>
          </cell>
          <cell r="AS77">
            <v>97974.25</v>
          </cell>
          <cell r="AT77">
            <v>97131.51</v>
          </cell>
          <cell r="AU77">
            <v>96604.72</v>
          </cell>
          <cell r="AV77">
            <v>96242.03</v>
          </cell>
          <cell r="AW77">
            <v>95963.4</v>
          </cell>
          <cell r="AX77">
            <v>95803.96</v>
          </cell>
          <cell r="AY77">
            <v>95845.41</v>
          </cell>
          <cell r="AZ77">
            <v>95868.75</v>
          </cell>
          <cell r="BA77">
            <v>96000.82</v>
          </cell>
          <cell r="BB77">
            <v>96178.63</v>
          </cell>
          <cell r="BC77">
            <v>96350.3</v>
          </cell>
        </row>
        <row r="78">
          <cell r="A78" t="str">
            <v>EPOTH[ALLC]</v>
          </cell>
          <cell r="B78" t="str">
            <v>GWh</v>
          </cell>
          <cell r="C78" t="str">
            <v>EnerBase</v>
          </cell>
          <cell r="D78" t="str">
            <v>EPOTH[ALLC]_GWhS3</v>
          </cell>
          <cell r="E78">
            <v>32</v>
          </cell>
          <cell r="F78">
            <v>32</v>
          </cell>
          <cell r="G78">
            <v>32.01</v>
          </cell>
          <cell r="H78">
            <v>33.090000000000003</v>
          </cell>
          <cell r="I78">
            <v>31</v>
          </cell>
          <cell r="J78">
            <v>28.06</v>
          </cell>
          <cell r="K78">
            <v>19</v>
          </cell>
          <cell r="L78">
            <v>23.08</v>
          </cell>
          <cell r="M78">
            <v>15.01</v>
          </cell>
          <cell r="N78">
            <v>30.31</v>
          </cell>
          <cell r="O78">
            <v>28</v>
          </cell>
          <cell r="P78">
            <v>26</v>
          </cell>
          <cell r="Q78">
            <v>27</v>
          </cell>
          <cell r="R78">
            <v>15</v>
          </cell>
          <cell r="S78">
            <v>16</v>
          </cell>
          <cell r="T78">
            <v>13</v>
          </cell>
          <cell r="U78">
            <v>19</v>
          </cell>
          <cell r="V78">
            <v>7.42</v>
          </cell>
          <cell r="W78">
            <v>20.440000000000001</v>
          </cell>
          <cell r="X78">
            <v>1.5</v>
          </cell>
          <cell r="Y78">
            <v>2.0499999999999998</v>
          </cell>
          <cell r="Z78">
            <v>1.5</v>
          </cell>
          <cell r="AA78">
            <v>1.22</v>
          </cell>
          <cell r="AB78">
            <v>1.47</v>
          </cell>
          <cell r="AC78">
            <v>44.99</v>
          </cell>
          <cell r="AD78">
            <v>48.73</v>
          </cell>
          <cell r="AE78">
            <v>53.48</v>
          </cell>
          <cell r="AF78">
            <v>59.02</v>
          </cell>
          <cell r="AG78">
            <v>67.02</v>
          </cell>
          <cell r="AH78">
            <v>75.13</v>
          </cell>
          <cell r="AI78">
            <v>83.98</v>
          </cell>
          <cell r="AJ78">
            <v>94.5</v>
          </cell>
          <cell r="AK78">
            <v>105.96</v>
          </cell>
          <cell r="AL78">
            <v>118.68</v>
          </cell>
          <cell r="AM78">
            <v>132.82</v>
          </cell>
          <cell r="AN78">
            <v>148.88999999999999</v>
          </cell>
          <cell r="AO78">
            <v>166.43</v>
          </cell>
          <cell r="AP78">
            <v>185.55</v>
          </cell>
          <cell r="AQ78">
            <v>206.29</v>
          </cell>
          <cell r="AR78">
            <v>228.73</v>
          </cell>
          <cell r="AS78">
            <v>253.11</v>
          </cell>
          <cell r="AT78">
            <v>282.19</v>
          </cell>
          <cell r="AU78">
            <v>318.27999999999997</v>
          </cell>
          <cell r="AV78">
            <v>361.55</v>
          </cell>
          <cell r="AW78">
            <v>412.44</v>
          </cell>
          <cell r="AX78">
            <v>472.33</v>
          </cell>
          <cell r="AY78">
            <v>542.59</v>
          </cell>
          <cell r="AZ78">
            <v>625.08000000000004</v>
          </cell>
          <cell r="BA78">
            <v>722.12</v>
          </cell>
          <cell r="BB78">
            <v>836.66</v>
          </cell>
          <cell r="BC78">
            <v>972.64</v>
          </cell>
        </row>
        <row r="79">
          <cell r="A79" t="str">
            <v>EPOTH[ALLC]</v>
          </cell>
          <cell r="B79" t="str">
            <v>GWh</v>
          </cell>
          <cell r="C79" t="str">
            <v>EnerBlue</v>
          </cell>
          <cell r="D79" t="str">
            <v>EPOTH[ALLC]_GWhS1</v>
          </cell>
          <cell r="E79">
            <v>32</v>
          </cell>
          <cell r="F79">
            <v>32</v>
          </cell>
          <cell r="G79">
            <v>32.01</v>
          </cell>
          <cell r="H79">
            <v>33.090000000000003</v>
          </cell>
          <cell r="I79">
            <v>31</v>
          </cell>
          <cell r="J79">
            <v>28.06</v>
          </cell>
          <cell r="K79">
            <v>19</v>
          </cell>
          <cell r="L79">
            <v>23.08</v>
          </cell>
          <cell r="M79">
            <v>15.01</v>
          </cell>
          <cell r="N79">
            <v>30.31</v>
          </cell>
          <cell r="O79">
            <v>28</v>
          </cell>
          <cell r="P79">
            <v>26</v>
          </cell>
          <cell r="Q79">
            <v>27</v>
          </cell>
          <cell r="R79">
            <v>15</v>
          </cell>
          <cell r="S79">
            <v>16</v>
          </cell>
          <cell r="T79">
            <v>13</v>
          </cell>
          <cell r="U79">
            <v>19</v>
          </cell>
          <cell r="V79">
            <v>7.42</v>
          </cell>
          <cell r="W79">
            <v>20.440000000000001</v>
          </cell>
          <cell r="X79">
            <v>1.5</v>
          </cell>
          <cell r="Y79">
            <v>2.0499999999999998</v>
          </cell>
          <cell r="Z79">
            <v>1.5</v>
          </cell>
          <cell r="AA79">
            <v>1.22</v>
          </cell>
          <cell r="AB79">
            <v>1.47</v>
          </cell>
          <cell r="AC79">
            <v>44.53</v>
          </cell>
          <cell r="AD79">
            <v>48.12</v>
          </cell>
          <cell r="AE79">
            <v>52.65</v>
          </cell>
          <cell r="AF79">
            <v>58.29</v>
          </cell>
          <cell r="AG79">
            <v>66.27</v>
          </cell>
          <cell r="AH79">
            <v>73.37</v>
          </cell>
          <cell r="AI79">
            <v>80.77</v>
          </cell>
          <cell r="AJ79">
            <v>88.37</v>
          </cell>
          <cell r="AK79">
            <v>95.78</v>
          </cell>
          <cell r="AL79">
            <v>103.24</v>
          </cell>
          <cell r="AM79">
            <v>111.39</v>
          </cell>
          <cell r="AN79">
            <v>119.81</v>
          </cell>
          <cell r="AO79">
            <v>128.81</v>
          </cell>
          <cell r="AP79">
            <v>138.24</v>
          </cell>
          <cell r="AQ79">
            <v>147.82</v>
          </cell>
          <cell r="AR79">
            <v>157.68</v>
          </cell>
          <cell r="AS79">
            <v>167.68</v>
          </cell>
          <cell r="AT79">
            <v>179.47</v>
          </cell>
          <cell r="AU79">
            <v>194.82</v>
          </cell>
          <cell r="AV79">
            <v>213.5</v>
          </cell>
          <cell r="AW79">
            <v>235.35</v>
          </cell>
          <cell r="AX79">
            <v>260.62</v>
          </cell>
          <cell r="AY79">
            <v>289.81</v>
          </cell>
          <cell r="AZ79">
            <v>323.60000000000002</v>
          </cell>
          <cell r="BA79">
            <v>363.16</v>
          </cell>
          <cell r="BB79">
            <v>409.39</v>
          </cell>
          <cell r="BC79">
            <v>463.71</v>
          </cell>
        </row>
        <row r="80">
          <cell r="A80" t="str">
            <v>EPOTH[ALLC]</v>
          </cell>
          <cell r="B80" t="str">
            <v>GWh</v>
          </cell>
          <cell r="C80" t="str">
            <v>EnerGreen</v>
          </cell>
          <cell r="D80" t="str">
            <v>EPOTH[ALLC]_GWhS2</v>
          </cell>
          <cell r="E80">
            <v>32</v>
          </cell>
          <cell r="F80">
            <v>32</v>
          </cell>
          <cell r="G80">
            <v>32.01</v>
          </cell>
          <cell r="H80">
            <v>33.090000000000003</v>
          </cell>
          <cell r="I80">
            <v>31</v>
          </cell>
          <cell r="J80">
            <v>28.06</v>
          </cell>
          <cell r="K80">
            <v>19</v>
          </cell>
          <cell r="L80">
            <v>23.08</v>
          </cell>
          <cell r="M80">
            <v>15.01</v>
          </cell>
          <cell r="N80">
            <v>30.31</v>
          </cell>
          <cell r="O80">
            <v>28</v>
          </cell>
          <cell r="P80">
            <v>26</v>
          </cell>
          <cell r="Q80">
            <v>27</v>
          </cell>
          <cell r="R80">
            <v>15</v>
          </cell>
          <cell r="S80">
            <v>16</v>
          </cell>
          <cell r="T80">
            <v>13</v>
          </cell>
          <cell r="U80">
            <v>19</v>
          </cell>
          <cell r="V80">
            <v>7.42</v>
          </cell>
          <cell r="W80">
            <v>20.440000000000001</v>
          </cell>
          <cell r="X80">
            <v>1.5</v>
          </cell>
          <cell r="Y80">
            <v>2.0499999999999998</v>
          </cell>
          <cell r="Z80">
            <v>1.5</v>
          </cell>
          <cell r="AA80">
            <v>1.22</v>
          </cell>
          <cell r="AB80">
            <v>1.47</v>
          </cell>
          <cell r="AC80">
            <v>44.56</v>
          </cell>
          <cell r="AD80">
            <v>48.98</v>
          </cell>
          <cell r="AE80">
            <v>54.79</v>
          </cell>
          <cell r="AF80">
            <v>60.87</v>
          </cell>
          <cell r="AG80">
            <v>69.650000000000006</v>
          </cell>
          <cell r="AH80">
            <v>77.64</v>
          </cell>
          <cell r="AI80">
            <v>86.04</v>
          </cell>
          <cell r="AJ80">
            <v>94.44</v>
          </cell>
          <cell r="AK80">
            <v>103.07</v>
          </cell>
          <cell r="AL80">
            <v>111.66</v>
          </cell>
          <cell r="AM80">
            <v>121.29</v>
          </cell>
          <cell r="AN80">
            <v>131.96</v>
          </cell>
          <cell r="AO80">
            <v>143.49</v>
          </cell>
          <cell r="AP80">
            <v>155.80000000000001</v>
          </cell>
          <cell r="AQ80">
            <v>168.84</v>
          </cell>
          <cell r="AR80">
            <v>182.53</v>
          </cell>
          <cell r="AS80">
            <v>197.15</v>
          </cell>
          <cell r="AT80">
            <v>214.66</v>
          </cell>
          <cell r="AU80">
            <v>236.93</v>
          </cell>
          <cell r="AV80">
            <v>263.95999999999998</v>
          </cell>
          <cell r="AW80">
            <v>295.95</v>
          </cell>
          <cell r="AX80">
            <v>333.81</v>
          </cell>
          <cell r="AY80">
            <v>378.33</v>
          </cell>
          <cell r="AZ80">
            <v>430.7</v>
          </cell>
          <cell r="BA80">
            <v>492.36</v>
          </cell>
          <cell r="BB80">
            <v>565.13</v>
          </cell>
          <cell r="BC80">
            <v>651.55999999999995</v>
          </cell>
        </row>
        <row r="81">
          <cell r="A81" t="str">
            <v>EPBIO[ALLC]</v>
          </cell>
          <cell r="B81" t="str">
            <v>GWh</v>
          </cell>
          <cell r="C81" t="str">
            <v>EnerBase</v>
          </cell>
          <cell r="D81" t="str">
            <v>EPBIO[ALLC]_GWhS3</v>
          </cell>
          <cell r="E81">
            <v>8736</v>
          </cell>
          <cell r="F81">
            <v>9104</v>
          </cell>
          <cell r="G81">
            <v>9519</v>
          </cell>
          <cell r="H81">
            <v>9450</v>
          </cell>
          <cell r="I81">
            <v>9185</v>
          </cell>
          <cell r="J81">
            <v>8294</v>
          </cell>
          <cell r="K81">
            <v>8219</v>
          </cell>
          <cell r="L81">
            <v>7909</v>
          </cell>
          <cell r="M81">
            <v>7252</v>
          </cell>
          <cell r="N81">
            <v>8012.76</v>
          </cell>
          <cell r="O81">
            <v>9258.64</v>
          </cell>
          <cell r="P81">
            <v>9329.83</v>
          </cell>
          <cell r="Q81">
            <v>9938.61</v>
          </cell>
          <cell r="R81">
            <v>10024</v>
          </cell>
          <cell r="S81">
            <v>8881.73</v>
          </cell>
          <cell r="T81">
            <v>9261.74</v>
          </cell>
          <cell r="U81">
            <v>12008.7</v>
          </cell>
          <cell r="V81">
            <v>11489.8</v>
          </cell>
          <cell r="W81">
            <v>11126.7</v>
          </cell>
          <cell r="X81">
            <v>10910.8</v>
          </cell>
          <cell r="Y81">
            <v>10167</v>
          </cell>
          <cell r="Z81">
            <v>10274.4</v>
          </cell>
          <cell r="AA81">
            <v>10181.1</v>
          </cell>
          <cell r="AB81">
            <v>11590.1</v>
          </cell>
          <cell r="AC81">
            <v>10870.21</v>
          </cell>
          <cell r="AD81">
            <v>10799.06</v>
          </cell>
          <cell r="AE81">
            <v>10688.05</v>
          </cell>
          <cell r="AF81">
            <v>10604.15</v>
          </cell>
          <cell r="AG81">
            <v>10486.64</v>
          </cell>
          <cell r="AH81">
            <v>10242.67</v>
          </cell>
          <cell r="AI81">
            <v>9992.34</v>
          </cell>
          <cell r="AJ81">
            <v>9749.23</v>
          </cell>
          <cell r="AK81">
            <v>9556.08</v>
          </cell>
          <cell r="AL81">
            <v>9362.81</v>
          </cell>
          <cell r="AM81">
            <v>8913.31</v>
          </cell>
          <cell r="AN81">
            <v>8368.83</v>
          </cell>
          <cell r="AO81">
            <v>7538.03</v>
          </cell>
          <cell r="AP81">
            <v>6552.34</v>
          </cell>
          <cell r="AQ81">
            <v>5819.42</v>
          </cell>
          <cell r="AR81">
            <v>5239.5200000000004</v>
          </cell>
          <cell r="AS81">
            <v>4670.6099999999997</v>
          </cell>
          <cell r="AT81">
            <v>4237.04</v>
          </cell>
          <cell r="AU81">
            <v>3867.87</v>
          </cell>
          <cell r="AV81">
            <v>3561.42</v>
          </cell>
          <cell r="AW81">
            <v>3356.77</v>
          </cell>
          <cell r="AX81">
            <v>3192.28</v>
          </cell>
          <cell r="AY81">
            <v>3030.1</v>
          </cell>
          <cell r="AZ81">
            <v>2861.25</v>
          </cell>
          <cell r="BA81">
            <v>2685.31</v>
          </cell>
          <cell r="BB81">
            <v>2483.92</v>
          </cell>
          <cell r="BC81">
            <v>2247.58</v>
          </cell>
        </row>
        <row r="82">
          <cell r="A82" t="str">
            <v>EPBIO[ALLC]</v>
          </cell>
          <cell r="B82" t="str">
            <v>GWh</v>
          </cell>
          <cell r="C82" t="str">
            <v>EnerBlue</v>
          </cell>
          <cell r="D82" t="str">
            <v>EPBIO[ALLC]_GWhS1</v>
          </cell>
          <cell r="E82">
            <v>8736</v>
          </cell>
          <cell r="F82">
            <v>9104</v>
          </cell>
          <cell r="G82">
            <v>9519</v>
          </cell>
          <cell r="H82">
            <v>9450</v>
          </cell>
          <cell r="I82">
            <v>9185</v>
          </cell>
          <cell r="J82">
            <v>8294</v>
          </cell>
          <cell r="K82">
            <v>8219</v>
          </cell>
          <cell r="L82">
            <v>7909</v>
          </cell>
          <cell r="M82">
            <v>7252</v>
          </cell>
          <cell r="N82">
            <v>8012.76</v>
          </cell>
          <cell r="O82">
            <v>9258.64</v>
          </cell>
          <cell r="P82">
            <v>9329.83</v>
          </cell>
          <cell r="Q82">
            <v>9938.61</v>
          </cell>
          <cell r="R82">
            <v>10024</v>
          </cell>
          <cell r="S82">
            <v>8881.73</v>
          </cell>
          <cell r="T82">
            <v>9261.74</v>
          </cell>
          <cell r="U82">
            <v>12008.7</v>
          </cell>
          <cell r="V82">
            <v>11489.8</v>
          </cell>
          <cell r="W82">
            <v>11126.7</v>
          </cell>
          <cell r="X82">
            <v>10910.8</v>
          </cell>
          <cell r="Y82">
            <v>10167</v>
          </cell>
          <cell r="Z82">
            <v>10274.4</v>
          </cell>
          <cell r="AA82">
            <v>10181.1</v>
          </cell>
          <cell r="AB82">
            <v>11590.1</v>
          </cell>
          <cell r="AC82">
            <v>10898.24</v>
          </cell>
          <cell r="AD82">
            <v>10696.74</v>
          </cell>
          <cell r="AE82">
            <v>10719.34</v>
          </cell>
          <cell r="AF82">
            <v>10627.37</v>
          </cell>
          <cell r="AG82">
            <v>10479.31</v>
          </cell>
          <cell r="AH82">
            <v>10228.64</v>
          </cell>
          <cell r="AI82">
            <v>10758.69</v>
          </cell>
          <cell r="AJ82">
            <v>11223.78</v>
          </cell>
          <cell r="AK82">
            <v>10178.09</v>
          </cell>
          <cell r="AL82">
            <v>11238.9</v>
          </cell>
          <cell r="AM82">
            <v>11567.99</v>
          </cell>
          <cell r="AN82">
            <v>11513.16</v>
          </cell>
          <cell r="AO82">
            <v>9727.16</v>
          </cell>
          <cell r="AP82">
            <v>8193.89</v>
          </cell>
          <cell r="AQ82">
            <v>6814.13</v>
          </cell>
          <cell r="AR82">
            <v>6220.25</v>
          </cell>
          <cell r="AS82">
            <v>5551.95</v>
          </cell>
          <cell r="AT82">
            <v>4838.88</v>
          </cell>
          <cell r="AU82">
            <v>4015.41</v>
          </cell>
          <cell r="AV82">
            <v>3387.19</v>
          </cell>
          <cell r="AW82">
            <v>3261.81</v>
          </cell>
          <cell r="AX82">
            <v>3041.83</v>
          </cell>
          <cell r="AY82">
            <v>2839.99</v>
          </cell>
          <cell r="AZ82">
            <v>2658.69</v>
          </cell>
          <cell r="BA82">
            <v>2475.46</v>
          </cell>
          <cell r="BB82">
            <v>2323.38</v>
          </cell>
          <cell r="BC82">
            <v>2180.9299999999998</v>
          </cell>
        </row>
        <row r="83">
          <cell r="A83" t="str">
            <v>EPBIO[ALLC]</v>
          </cell>
          <cell r="B83" t="str">
            <v>GWh</v>
          </cell>
          <cell r="C83" t="str">
            <v>EnerGreen</v>
          </cell>
          <cell r="D83" t="str">
            <v>EPBIO[ALLC]_GWhS2</v>
          </cell>
          <cell r="E83">
            <v>8736</v>
          </cell>
          <cell r="F83">
            <v>9104</v>
          </cell>
          <cell r="G83">
            <v>9519</v>
          </cell>
          <cell r="H83">
            <v>9450</v>
          </cell>
          <cell r="I83">
            <v>9185</v>
          </cell>
          <cell r="J83">
            <v>8294</v>
          </cell>
          <cell r="K83">
            <v>8219</v>
          </cell>
          <cell r="L83">
            <v>7909</v>
          </cell>
          <cell r="M83">
            <v>7252</v>
          </cell>
          <cell r="N83">
            <v>8012.76</v>
          </cell>
          <cell r="O83">
            <v>9258.64</v>
          </cell>
          <cell r="P83">
            <v>9329.83</v>
          </cell>
          <cell r="Q83">
            <v>9938.61</v>
          </cell>
          <cell r="R83">
            <v>10024</v>
          </cell>
          <cell r="S83">
            <v>8881.73</v>
          </cell>
          <cell r="T83">
            <v>9261.74</v>
          </cell>
          <cell r="U83">
            <v>12008.7</v>
          </cell>
          <cell r="V83">
            <v>11489.8</v>
          </cell>
          <cell r="W83">
            <v>11126.7</v>
          </cell>
          <cell r="X83">
            <v>10910.8</v>
          </cell>
          <cell r="Y83">
            <v>10167</v>
          </cell>
          <cell r="Z83">
            <v>10274.4</v>
          </cell>
          <cell r="AA83">
            <v>10181.1</v>
          </cell>
          <cell r="AB83">
            <v>11590.1</v>
          </cell>
          <cell r="AC83">
            <v>10923.41</v>
          </cell>
          <cell r="AD83">
            <v>10832.15</v>
          </cell>
          <cell r="AE83">
            <v>11156.32</v>
          </cell>
          <cell r="AF83">
            <v>11259.53</v>
          </cell>
          <cell r="AG83">
            <v>11361.59</v>
          </cell>
          <cell r="AH83">
            <v>11353.32</v>
          </cell>
          <cell r="AI83">
            <v>16576.810000000001</v>
          </cell>
          <cell r="AJ83">
            <v>18327.259999999998</v>
          </cell>
          <cell r="AK83">
            <v>15455.73</v>
          </cell>
          <cell r="AL83">
            <v>11880.14</v>
          </cell>
          <cell r="AM83">
            <v>8577.7900000000009</v>
          </cell>
          <cell r="AN83">
            <v>6613.42</v>
          </cell>
          <cell r="AO83">
            <v>5874.91</v>
          </cell>
          <cell r="AP83">
            <v>5756.42</v>
          </cell>
          <cell r="AQ83">
            <v>6251.44</v>
          </cell>
          <cell r="AR83">
            <v>6444.1</v>
          </cell>
          <cell r="AS83">
            <v>6504.37</v>
          </cell>
          <cell r="AT83">
            <v>6393.9</v>
          </cell>
          <cell r="AU83">
            <v>5740.65</v>
          </cell>
          <cell r="AV83">
            <v>5310.88</v>
          </cell>
          <cell r="AW83">
            <v>5016.4799999999996</v>
          </cell>
          <cell r="AX83">
            <v>4839.22</v>
          </cell>
          <cell r="AY83">
            <v>4732.7299999999996</v>
          </cell>
          <cell r="AZ83">
            <v>4641.04</v>
          </cell>
          <cell r="BA83">
            <v>4549.99</v>
          </cell>
          <cell r="BB83">
            <v>4436.13</v>
          </cell>
          <cell r="BC83">
            <v>4316.13</v>
          </cell>
        </row>
        <row r="84">
          <cell r="A84" t="str">
            <v>EPHYT[ALLC]</v>
          </cell>
          <cell r="B84" t="str">
            <v>GWh</v>
          </cell>
          <cell r="C84" t="str">
            <v>EnerBase</v>
          </cell>
          <cell r="D84" t="str">
            <v>EPHYT[ALLC]_GWhS3</v>
          </cell>
          <cell r="E84">
            <v>358620</v>
          </cell>
          <cell r="F84">
            <v>333430</v>
          </cell>
          <cell r="G84">
            <v>350665</v>
          </cell>
          <cell r="H84">
            <v>337556</v>
          </cell>
          <cell r="I84">
            <v>340946</v>
          </cell>
          <cell r="J84">
            <v>362031</v>
          </cell>
          <cell r="K84">
            <v>352963</v>
          </cell>
          <cell r="L84">
            <v>367695</v>
          </cell>
          <cell r="M84">
            <v>377561</v>
          </cell>
          <cell r="N84">
            <v>368762</v>
          </cell>
          <cell r="O84">
            <v>351461</v>
          </cell>
          <cell r="P84">
            <v>375797</v>
          </cell>
          <cell r="Q84">
            <v>380340</v>
          </cell>
          <cell r="R84">
            <v>391861</v>
          </cell>
          <cell r="S84">
            <v>382574</v>
          </cell>
          <cell r="T84">
            <v>382266</v>
          </cell>
          <cell r="U84">
            <v>385505</v>
          </cell>
          <cell r="V84">
            <v>394659</v>
          </cell>
          <cell r="W84">
            <v>385967</v>
          </cell>
          <cell r="X84">
            <v>381843</v>
          </cell>
          <cell r="Y84">
            <v>386617</v>
          </cell>
          <cell r="Z84">
            <v>382867</v>
          </cell>
          <cell r="AA84">
            <v>398472</v>
          </cell>
          <cell r="AB84">
            <v>364890</v>
          </cell>
          <cell r="AC84">
            <v>367494.78</v>
          </cell>
          <cell r="AD84">
            <v>369844.56</v>
          </cell>
          <cell r="AE84">
            <v>372038.09</v>
          </cell>
          <cell r="AF84">
            <v>374359.25</v>
          </cell>
          <cell r="AG84">
            <v>375892.09</v>
          </cell>
          <cell r="AH84">
            <v>378375.66</v>
          </cell>
          <cell r="AI84">
            <v>380842.16</v>
          </cell>
          <cell r="AJ84">
            <v>383310.88</v>
          </cell>
          <cell r="AK84">
            <v>385653.75</v>
          </cell>
          <cell r="AL84">
            <v>387719.91</v>
          </cell>
          <cell r="AM84">
            <v>389588.78</v>
          </cell>
          <cell r="AN84">
            <v>391367.84</v>
          </cell>
          <cell r="AO84">
            <v>393149.34</v>
          </cell>
          <cell r="AP84">
            <v>394977.47</v>
          </cell>
          <cell r="AQ84">
            <v>396859.03</v>
          </cell>
          <cell r="AR84">
            <v>398812.59</v>
          </cell>
          <cell r="AS84">
            <v>400829.75</v>
          </cell>
          <cell r="AT84">
            <v>402898.44</v>
          </cell>
          <cell r="AU84">
            <v>405002.72</v>
          </cell>
          <cell r="AV84">
            <v>407130.5</v>
          </cell>
          <cell r="AW84">
            <v>409269.63</v>
          </cell>
          <cell r="AX84">
            <v>411414.94</v>
          </cell>
          <cell r="AY84">
            <v>413560.75</v>
          </cell>
          <cell r="AZ84">
            <v>415650.38</v>
          </cell>
          <cell r="BA84">
            <v>417693.63</v>
          </cell>
          <cell r="BB84">
            <v>419701.47</v>
          </cell>
          <cell r="BC84">
            <v>421684.28</v>
          </cell>
        </row>
        <row r="85">
          <cell r="A85" t="str">
            <v>EPHYT[ALLC]</v>
          </cell>
          <cell r="B85" t="str">
            <v>GWh</v>
          </cell>
          <cell r="C85" t="str">
            <v>EnerBlue</v>
          </cell>
          <cell r="D85" t="str">
            <v>EPHYT[ALLC]_GWhS1</v>
          </cell>
          <cell r="E85">
            <v>358620</v>
          </cell>
          <cell r="F85">
            <v>333430</v>
          </cell>
          <cell r="G85">
            <v>350665</v>
          </cell>
          <cell r="H85">
            <v>337556</v>
          </cell>
          <cell r="I85">
            <v>340946</v>
          </cell>
          <cell r="J85">
            <v>362031</v>
          </cell>
          <cell r="K85">
            <v>352963</v>
          </cell>
          <cell r="L85">
            <v>367695</v>
          </cell>
          <cell r="M85">
            <v>377561</v>
          </cell>
          <cell r="N85">
            <v>368762</v>
          </cell>
          <cell r="O85">
            <v>351461</v>
          </cell>
          <cell r="P85">
            <v>375797</v>
          </cell>
          <cell r="Q85">
            <v>380340</v>
          </cell>
          <cell r="R85">
            <v>391861</v>
          </cell>
          <cell r="S85">
            <v>382574</v>
          </cell>
          <cell r="T85">
            <v>382266</v>
          </cell>
          <cell r="U85">
            <v>385505</v>
          </cell>
          <cell r="V85">
            <v>394659</v>
          </cell>
          <cell r="W85">
            <v>385967</v>
          </cell>
          <cell r="X85">
            <v>381843</v>
          </cell>
          <cell r="Y85">
            <v>386617</v>
          </cell>
          <cell r="Z85">
            <v>382867</v>
          </cell>
          <cell r="AA85">
            <v>398472</v>
          </cell>
          <cell r="AB85">
            <v>364890</v>
          </cell>
          <cell r="AC85">
            <v>367494.78</v>
          </cell>
          <cell r="AD85">
            <v>369915.59</v>
          </cell>
          <cell r="AE85">
            <v>373858.09</v>
          </cell>
          <cell r="AF85">
            <v>378982.34</v>
          </cell>
          <cell r="AG85">
            <v>383818.63</v>
          </cell>
          <cell r="AH85">
            <v>389670.28</v>
          </cell>
          <cell r="AI85">
            <v>393849.72</v>
          </cell>
          <cell r="AJ85">
            <v>396666.66</v>
          </cell>
          <cell r="AK85">
            <v>397931.66</v>
          </cell>
          <cell r="AL85">
            <v>397600.22</v>
          </cell>
          <cell r="AM85">
            <v>396181.19</v>
          </cell>
          <cell r="AN85">
            <v>394683.78</v>
          </cell>
          <cell r="AO85">
            <v>393987.09</v>
          </cell>
          <cell r="AP85">
            <v>392807.78</v>
          </cell>
          <cell r="AQ85">
            <v>391853.28</v>
          </cell>
          <cell r="AR85">
            <v>391187.44</v>
          </cell>
          <cell r="AS85">
            <v>390003.97</v>
          </cell>
          <cell r="AT85">
            <v>389165.84</v>
          </cell>
          <cell r="AU85">
            <v>387521.47</v>
          </cell>
          <cell r="AV85">
            <v>386081.25</v>
          </cell>
          <cell r="AW85">
            <v>387641.66</v>
          </cell>
          <cell r="AX85">
            <v>388534.16</v>
          </cell>
          <cell r="AY85">
            <v>389887.47</v>
          </cell>
          <cell r="AZ85">
            <v>390927.44</v>
          </cell>
          <cell r="BA85">
            <v>391769.97</v>
          </cell>
          <cell r="BB85">
            <v>393092.31</v>
          </cell>
          <cell r="BC85">
            <v>394701.44</v>
          </cell>
        </row>
        <row r="86">
          <cell r="A86" t="str">
            <v>EPHYT[ALLC]</v>
          </cell>
          <cell r="B86" t="str">
            <v>GWh</v>
          </cell>
          <cell r="C86" t="str">
            <v>EnerGreen</v>
          </cell>
          <cell r="D86" t="str">
            <v>EPHYT[ALLC]_GWhS2</v>
          </cell>
          <cell r="E86">
            <v>358620</v>
          </cell>
          <cell r="F86">
            <v>333430</v>
          </cell>
          <cell r="G86">
            <v>350665</v>
          </cell>
          <cell r="H86">
            <v>337556</v>
          </cell>
          <cell r="I86">
            <v>340946</v>
          </cell>
          <cell r="J86">
            <v>362031</v>
          </cell>
          <cell r="K86">
            <v>352963</v>
          </cell>
          <cell r="L86">
            <v>367695</v>
          </cell>
          <cell r="M86">
            <v>377561</v>
          </cell>
          <cell r="N86">
            <v>368762</v>
          </cell>
          <cell r="O86">
            <v>351461</v>
          </cell>
          <cell r="P86">
            <v>375797</v>
          </cell>
          <cell r="Q86">
            <v>380340</v>
          </cell>
          <cell r="R86">
            <v>391861</v>
          </cell>
          <cell r="S86">
            <v>382574</v>
          </cell>
          <cell r="T86">
            <v>382266</v>
          </cell>
          <cell r="U86">
            <v>385505</v>
          </cell>
          <cell r="V86">
            <v>394659</v>
          </cell>
          <cell r="W86">
            <v>385967</v>
          </cell>
          <cell r="X86">
            <v>381843</v>
          </cell>
          <cell r="Y86">
            <v>386617</v>
          </cell>
          <cell r="Z86">
            <v>382867</v>
          </cell>
          <cell r="AA86">
            <v>398472</v>
          </cell>
          <cell r="AB86">
            <v>364890</v>
          </cell>
          <cell r="AC86">
            <v>367494.78</v>
          </cell>
          <cell r="AD86">
            <v>369927.41</v>
          </cell>
          <cell r="AE86">
            <v>375364.09</v>
          </cell>
          <cell r="AF86">
            <v>382257.78</v>
          </cell>
          <cell r="AG86">
            <v>388776.91</v>
          </cell>
          <cell r="AH86">
            <v>395766.91</v>
          </cell>
          <cell r="AI86">
            <v>398205.13</v>
          </cell>
          <cell r="AJ86">
            <v>397547.75</v>
          </cell>
          <cell r="AK86">
            <v>393912.91</v>
          </cell>
          <cell r="AL86">
            <v>389239.41</v>
          </cell>
          <cell r="AM86">
            <v>385027.38</v>
          </cell>
          <cell r="AN86">
            <v>380757.16</v>
          </cell>
          <cell r="AO86">
            <v>378996.94</v>
          </cell>
          <cell r="AP86">
            <v>377622</v>
          </cell>
          <cell r="AQ86">
            <v>379067.66</v>
          </cell>
          <cell r="AR86">
            <v>380103</v>
          </cell>
          <cell r="AS86">
            <v>381080.13</v>
          </cell>
          <cell r="AT86">
            <v>383961.25</v>
          </cell>
          <cell r="AU86">
            <v>385039.59</v>
          </cell>
          <cell r="AV86">
            <v>386562.25</v>
          </cell>
          <cell r="AW86">
            <v>389022.75</v>
          </cell>
          <cell r="AX86">
            <v>392630.75</v>
          </cell>
          <cell r="AY86">
            <v>396639.47</v>
          </cell>
          <cell r="AZ86">
            <v>400660.75</v>
          </cell>
          <cell r="BA86">
            <v>404484.28</v>
          </cell>
          <cell r="BB86">
            <v>407970.84</v>
          </cell>
          <cell r="BC86">
            <v>411263.81</v>
          </cell>
        </row>
        <row r="87">
          <cell r="A87" t="str">
            <v>EPSOL[ALLC]</v>
          </cell>
          <cell r="B87" t="str">
            <v>GWh</v>
          </cell>
          <cell r="C87" t="str">
            <v>EnerBase</v>
          </cell>
          <cell r="D87" t="str">
            <v>EPSOL[ALLC]_GWhS3</v>
          </cell>
          <cell r="E87">
            <v>16</v>
          </cell>
          <cell r="F87">
            <v>19</v>
          </cell>
          <cell r="G87">
            <v>22</v>
          </cell>
          <cell r="H87">
            <v>23</v>
          </cell>
          <cell r="I87">
            <v>13</v>
          </cell>
          <cell r="J87">
            <v>17</v>
          </cell>
          <cell r="K87">
            <v>21</v>
          </cell>
          <cell r="L87">
            <v>26</v>
          </cell>
          <cell r="M87">
            <v>35</v>
          </cell>
          <cell r="N87">
            <v>109</v>
          </cell>
          <cell r="O87">
            <v>255</v>
          </cell>
          <cell r="P87">
            <v>572</v>
          </cell>
          <cell r="Q87">
            <v>881</v>
          </cell>
          <cell r="R87">
            <v>1499</v>
          </cell>
          <cell r="S87">
            <v>2120</v>
          </cell>
          <cell r="T87">
            <v>2895</v>
          </cell>
          <cell r="U87">
            <v>4030</v>
          </cell>
          <cell r="V87">
            <v>3892</v>
          </cell>
          <cell r="W87">
            <v>4107</v>
          </cell>
          <cell r="X87">
            <v>4415</v>
          </cell>
          <cell r="Y87">
            <v>4790</v>
          </cell>
          <cell r="Z87">
            <v>6043</v>
          </cell>
          <cell r="AA87">
            <v>7031.55</v>
          </cell>
          <cell r="AB87">
            <v>10293.700000000001</v>
          </cell>
          <cell r="AC87">
            <v>10873.34</v>
          </cell>
          <cell r="AD87">
            <v>11566.86</v>
          </cell>
          <cell r="AE87">
            <v>12293.84</v>
          </cell>
          <cell r="AF87">
            <v>13349.15</v>
          </cell>
          <cell r="AG87">
            <v>14551.45</v>
          </cell>
          <cell r="AH87">
            <v>15392.15</v>
          </cell>
          <cell r="AI87">
            <v>16407.669999999998</v>
          </cell>
          <cell r="AJ87">
            <v>17296.7</v>
          </cell>
          <cell r="AK87">
            <v>18716.23</v>
          </cell>
          <cell r="AL87">
            <v>20298.3</v>
          </cell>
          <cell r="AM87">
            <v>21717.09</v>
          </cell>
          <cell r="AN87">
            <v>22627.26</v>
          </cell>
          <cell r="AO87">
            <v>23640.02</v>
          </cell>
          <cell r="AP87">
            <v>24595.759999999998</v>
          </cell>
          <cell r="AQ87">
            <v>25438.62</v>
          </cell>
          <cell r="AR87">
            <v>26141.15</v>
          </cell>
          <cell r="AS87">
            <v>26699.65</v>
          </cell>
          <cell r="AT87">
            <v>27214.27</v>
          </cell>
          <cell r="AU87">
            <v>27637.84</v>
          </cell>
          <cell r="AV87">
            <v>28016.32</v>
          </cell>
          <cell r="AW87">
            <v>28325.06</v>
          </cell>
          <cell r="AX87">
            <v>28618.22</v>
          </cell>
          <cell r="AY87">
            <v>28931.29</v>
          </cell>
          <cell r="AZ87">
            <v>29366.3</v>
          </cell>
          <cell r="BA87">
            <v>29822.29</v>
          </cell>
          <cell r="BB87">
            <v>30362.54</v>
          </cell>
          <cell r="BC87">
            <v>30986.5</v>
          </cell>
        </row>
        <row r="88">
          <cell r="A88" t="str">
            <v>EPSOL[ALLC]</v>
          </cell>
          <cell r="B88" t="str">
            <v>GWh</v>
          </cell>
          <cell r="C88" t="str">
            <v>EnerBlue</v>
          </cell>
          <cell r="D88" t="str">
            <v>EPSOL[ALLC]_GWhS1</v>
          </cell>
          <cell r="E88">
            <v>16</v>
          </cell>
          <cell r="F88">
            <v>19</v>
          </cell>
          <cell r="G88">
            <v>22</v>
          </cell>
          <cell r="H88">
            <v>23</v>
          </cell>
          <cell r="I88">
            <v>13</v>
          </cell>
          <cell r="J88">
            <v>17</v>
          </cell>
          <cell r="K88">
            <v>21</v>
          </cell>
          <cell r="L88">
            <v>26</v>
          </cell>
          <cell r="M88">
            <v>35</v>
          </cell>
          <cell r="N88">
            <v>109</v>
          </cell>
          <cell r="O88">
            <v>255</v>
          </cell>
          <cell r="P88">
            <v>572</v>
          </cell>
          <cell r="Q88">
            <v>881</v>
          </cell>
          <cell r="R88">
            <v>1499</v>
          </cell>
          <cell r="S88">
            <v>2120</v>
          </cell>
          <cell r="T88">
            <v>2895</v>
          </cell>
          <cell r="U88">
            <v>4030</v>
          </cell>
          <cell r="V88">
            <v>3892</v>
          </cell>
          <cell r="W88">
            <v>4107</v>
          </cell>
          <cell r="X88">
            <v>4415</v>
          </cell>
          <cell r="Y88">
            <v>4790</v>
          </cell>
          <cell r="Z88">
            <v>6043</v>
          </cell>
          <cell r="AA88">
            <v>7031.55</v>
          </cell>
          <cell r="AB88">
            <v>10293.700000000001</v>
          </cell>
          <cell r="AC88">
            <v>10563.6</v>
          </cell>
          <cell r="AD88">
            <v>10842.15</v>
          </cell>
          <cell r="AE88">
            <v>11364.44</v>
          </cell>
          <cell r="AF88">
            <v>11969.47</v>
          </cell>
          <cell r="AG88">
            <v>12716.16</v>
          </cell>
          <cell r="AH88">
            <v>13666.32</v>
          </cell>
          <cell r="AI88">
            <v>16522.63</v>
          </cell>
          <cell r="AJ88">
            <v>20029.669999999998</v>
          </cell>
          <cell r="AK88">
            <v>24025.95</v>
          </cell>
          <cell r="AL88">
            <v>32363</v>
          </cell>
          <cell r="AM88">
            <v>41576.74</v>
          </cell>
          <cell r="AN88">
            <v>51923.13</v>
          </cell>
          <cell r="AO88">
            <v>55176.68</v>
          </cell>
          <cell r="AP88">
            <v>57853.66</v>
          </cell>
          <cell r="AQ88">
            <v>60334.21</v>
          </cell>
          <cell r="AR88">
            <v>62540</v>
          </cell>
          <cell r="AS88">
            <v>64934.3</v>
          </cell>
          <cell r="AT88">
            <v>67486.289999999994</v>
          </cell>
          <cell r="AU88">
            <v>70128.820000000007</v>
          </cell>
          <cell r="AV88">
            <v>72674.59</v>
          </cell>
          <cell r="AW88">
            <v>74863.75</v>
          </cell>
          <cell r="AX88">
            <v>76508.12</v>
          </cell>
          <cell r="AY88">
            <v>77748.429999999993</v>
          </cell>
          <cell r="AZ88">
            <v>78496.399999999994</v>
          </cell>
          <cell r="BA88">
            <v>79450.84</v>
          </cell>
          <cell r="BB88">
            <v>80353.03</v>
          </cell>
          <cell r="BC88">
            <v>81186.240000000005</v>
          </cell>
        </row>
        <row r="89">
          <cell r="A89" t="str">
            <v>EPSOL[ALLC]</v>
          </cell>
          <cell r="B89" t="str">
            <v>GWh</v>
          </cell>
          <cell r="C89" t="str">
            <v>EnerGreen</v>
          </cell>
          <cell r="D89" t="str">
            <v>EPSOL[ALLC]_GWhS2</v>
          </cell>
          <cell r="E89">
            <v>16</v>
          </cell>
          <cell r="F89">
            <v>19</v>
          </cell>
          <cell r="G89">
            <v>22</v>
          </cell>
          <cell r="H89">
            <v>23</v>
          </cell>
          <cell r="I89">
            <v>13</v>
          </cell>
          <cell r="J89">
            <v>17</v>
          </cell>
          <cell r="K89">
            <v>21</v>
          </cell>
          <cell r="L89">
            <v>26</v>
          </cell>
          <cell r="M89">
            <v>35</v>
          </cell>
          <cell r="N89">
            <v>109</v>
          </cell>
          <cell r="O89">
            <v>255</v>
          </cell>
          <cell r="P89">
            <v>572</v>
          </cell>
          <cell r="Q89">
            <v>881</v>
          </cell>
          <cell r="R89">
            <v>1499</v>
          </cell>
          <cell r="S89">
            <v>2120</v>
          </cell>
          <cell r="T89">
            <v>2895</v>
          </cell>
          <cell r="U89">
            <v>4030</v>
          </cell>
          <cell r="V89">
            <v>3892</v>
          </cell>
          <cell r="W89">
            <v>4107</v>
          </cell>
          <cell r="X89">
            <v>4415</v>
          </cell>
          <cell r="Y89">
            <v>4790</v>
          </cell>
          <cell r="Z89">
            <v>6043</v>
          </cell>
          <cell r="AA89">
            <v>7031.55</v>
          </cell>
          <cell r="AB89">
            <v>10293.700000000001</v>
          </cell>
          <cell r="AC89">
            <v>10630.54</v>
          </cell>
          <cell r="AD89">
            <v>11077.25</v>
          </cell>
          <cell r="AE89">
            <v>12018.28</v>
          </cell>
          <cell r="AF89">
            <v>13111.65</v>
          </cell>
          <cell r="AG89">
            <v>14552.79</v>
          </cell>
          <cell r="AH89">
            <v>16477.23</v>
          </cell>
          <cell r="AI89">
            <v>31126.65</v>
          </cell>
          <cell r="AJ89">
            <v>47897.57</v>
          </cell>
          <cell r="AK89">
            <v>63206.07</v>
          </cell>
          <cell r="AL89">
            <v>74738.47</v>
          </cell>
          <cell r="AM89">
            <v>82721.36</v>
          </cell>
          <cell r="AN89">
            <v>88705.32</v>
          </cell>
          <cell r="AO89">
            <v>91431.84</v>
          </cell>
          <cell r="AP89">
            <v>94173.35</v>
          </cell>
          <cell r="AQ89">
            <v>96952.78</v>
          </cell>
          <cell r="AR89">
            <v>100080.48</v>
          </cell>
          <cell r="AS89">
            <v>103625.48</v>
          </cell>
          <cell r="AT89">
            <v>107594.67</v>
          </cell>
          <cell r="AU89">
            <v>110669.27</v>
          </cell>
          <cell r="AV89">
            <v>113421.75</v>
          </cell>
          <cell r="AW89">
            <v>115354.41</v>
          </cell>
          <cell r="AX89">
            <v>116836.86</v>
          </cell>
          <cell r="AY89">
            <v>118252</v>
          </cell>
          <cell r="AZ89">
            <v>119773.62</v>
          </cell>
          <cell r="BA89">
            <v>121598.73</v>
          </cell>
          <cell r="BB89">
            <v>123414.03</v>
          </cell>
          <cell r="BC89">
            <v>125022.28</v>
          </cell>
        </row>
        <row r="90">
          <cell r="A90" t="str">
            <v>EPWIN[ALLC]</v>
          </cell>
          <cell r="B90" t="str">
            <v>GWh</v>
          </cell>
          <cell r="C90" t="str">
            <v>EnerBase</v>
          </cell>
          <cell r="D90" t="str">
            <v>EPWIN[ALLC]_GWhS3</v>
          </cell>
          <cell r="E90">
            <v>264</v>
          </cell>
          <cell r="F90">
            <v>337</v>
          </cell>
          <cell r="G90">
            <v>408</v>
          </cell>
          <cell r="H90">
            <v>826</v>
          </cell>
          <cell r="I90">
            <v>954</v>
          </cell>
          <cell r="J90">
            <v>1567</v>
          </cell>
          <cell r="K90">
            <v>2473</v>
          </cell>
          <cell r="L90">
            <v>3007</v>
          </cell>
          <cell r="M90">
            <v>3788</v>
          </cell>
          <cell r="N90">
            <v>6695.11</v>
          </cell>
          <cell r="O90">
            <v>8829.51</v>
          </cell>
          <cell r="P90">
            <v>10288.299999999999</v>
          </cell>
          <cell r="Q90">
            <v>11435</v>
          </cell>
          <cell r="R90">
            <v>18261.400000000001</v>
          </cell>
          <cell r="S90">
            <v>22724.1</v>
          </cell>
          <cell r="T90">
            <v>26977.8</v>
          </cell>
          <cell r="U90">
            <v>30949.9</v>
          </cell>
          <cell r="V90">
            <v>31535.1</v>
          </cell>
          <cell r="W90">
            <v>33494.1</v>
          </cell>
          <cell r="X90">
            <v>32893.599999999999</v>
          </cell>
          <cell r="Y90">
            <v>35803.199999999997</v>
          </cell>
          <cell r="Z90">
            <v>34808.699999999997</v>
          </cell>
          <cell r="AA90">
            <v>37589.1</v>
          </cell>
          <cell r="AB90">
            <v>38142.6</v>
          </cell>
          <cell r="AC90">
            <v>42898.71</v>
          </cell>
          <cell r="AD90">
            <v>46781.21</v>
          </cell>
          <cell r="AE90">
            <v>50893.79</v>
          </cell>
          <cell r="AF90">
            <v>58058.07</v>
          </cell>
          <cell r="AG90">
            <v>65699.179999999993</v>
          </cell>
          <cell r="AH90">
            <v>70262.490000000005</v>
          </cell>
          <cell r="AI90">
            <v>75882.289999999994</v>
          </cell>
          <cell r="AJ90">
            <v>80384.42</v>
          </cell>
          <cell r="AK90">
            <v>89150.16</v>
          </cell>
          <cell r="AL90">
            <v>100327.14</v>
          </cell>
          <cell r="AM90">
            <v>111441.3</v>
          </cell>
          <cell r="AN90">
            <v>121540.05</v>
          </cell>
          <cell r="AO90">
            <v>131006.7</v>
          </cell>
          <cell r="AP90">
            <v>139527.04999999999</v>
          </cell>
          <cell r="AQ90">
            <v>146769.64000000001</v>
          </cell>
          <cell r="AR90">
            <v>152537.51999999999</v>
          </cell>
          <cell r="AS90">
            <v>157015.06</v>
          </cell>
          <cell r="AT90">
            <v>160976.31</v>
          </cell>
          <cell r="AU90">
            <v>164072.34</v>
          </cell>
          <cell r="AV90">
            <v>166537.29999999999</v>
          </cell>
          <cell r="AW90">
            <v>168349.19</v>
          </cell>
          <cell r="AX90">
            <v>169810.75</v>
          </cell>
          <cell r="AY90">
            <v>171141.94</v>
          </cell>
          <cell r="AZ90">
            <v>172811.66</v>
          </cell>
          <cell r="BA90">
            <v>174752.88</v>
          </cell>
          <cell r="BB90">
            <v>177403.19</v>
          </cell>
          <cell r="BC90">
            <v>180678.11</v>
          </cell>
        </row>
        <row r="91">
          <cell r="A91" t="str">
            <v>EPWIN[ALLC]</v>
          </cell>
          <cell r="B91" t="str">
            <v>GWh</v>
          </cell>
          <cell r="C91" t="str">
            <v>EnerBlue</v>
          </cell>
          <cell r="D91" t="str">
            <v>EPWIN[ALLC]_GWhS1</v>
          </cell>
          <cell r="E91">
            <v>264</v>
          </cell>
          <cell r="F91">
            <v>337</v>
          </cell>
          <cell r="G91">
            <v>408</v>
          </cell>
          <cell r="H91">
            <v>826</v>
          </cell>
          <cell r="I91">
            <v>954</v>
          </cell>
          <cell r="J91">
            <v>1567</v>
          </cell>
          <cell r="K91">
            <v>2473</v>
          </cell>
          <cell r="L91">
            <v>3007</v>
          </cell>
          <cell r="M91">
            <v>3788</v>
          </cell>
          <cell r="N91">
            <v>6695.11</v>
          </cell>
          <cell r="O91">
            <v>8829.51</v>
          </cell>
          <cell r="P91">
            <v>10288.299999999999</v>
          </cell>
          <cell r="Q91">
            <v>11435</v>
          </cell>
          <cell r="R91">
            <v>18261.400000000001</v>
          </cell>
          <cell r="S91">
            <v>22724.1</v>
          </cell>
          <cell r="T91">
            <v>26977.8</v>
          </cell>
          <cell r="U91">
            <v>30949.9</v>
          </cell>
          <cell r="V91">
            <v>31535.1</v>
          </cell>
          <cell r="W91">
            <v>33494.1</v>
          </cell>
          <cell r="X91">
            <v>32893.599999999999</v>
          </cell>
          <cell r="Y91">
            <v>35803.199999999997</v>
          </cell>
          <cell r="Z91">
            <v>34808.699999999997</v>
          </cell>
          <cell r="AA91">
            <v>37589.1</v>
          </cell>
          <cell r="AB91">
            <v>38142.6</v>
          </cell>
          <cell r="AC91">
            <v>45502.21</v>
          </cell>
          <cell r="AD91">
            <v>53437.91</v>
          </cell>
          <cell r="AE91">
            <v>94757.59</v>
          </cell>
          <cell r="AF91">
            <v>122599.69</v>
          </cell>
          <cell r="AG91">
            <v>147435.35999999999</v>
          </cell>
          <cell r="AH91">
            <v>165806.75</v>
          </cell>
          <cell r="AI91">
            <v>190802.84</v>
          </cell>
          <cell r="AJ91">
            <v>217337.33</v>
          </cell>
          <cell r="AK91">
            <v>243462.19</v>
          </cell>
          <cell r="AL91">
            <v>252744.16</v>
          </cell>
          <cell r="AM91">
            <v>261827.41</v>
          </cell>
          <cell r="AN91">
            <v>268389.75</v>
          </cell>
          <cell r="AO91">
            <v>277304.13</v>
          </cell>
          <cell r="AP91">
            <v>287112.88</v>
          </cell>
          <cell r="AQ91">
            <v>295804.21999999997</v>
          </cell>
          <cell r="AR91">
            <v>303240.84000000003</v>
          </cell>
          <cell r="AS91">
            <v>310720.06</v>
          </cell>
          <cell r="AT91">
            <v>318491.90999999997</v>
          </cell>
          <cell r="AU91">
            <v>326579.65999999997</v>
          </cell>
          <cell r="AV91">
            <v>333459.5</v>
          </cell>
          <cell r="AW91">
            <v>335758.44</v>
          </cell>
          <cell r="AX91">
            <v>339709.47</v>
          </cell>
          <cell r="AY91">
            <v>343571.66</v>
          </cell>
          <cell r="AZ91">
            <v>348188.47</v>
          </cell>
          <cell r="BA91">
            <v>352713.78</v>
          </cell>
          <cell r="BB91">
            <v>356792.97</v>
          </cell>
          <cell r="BC91">
            <v>360806.78</v>
          </cell>
        </row>
        <row r="92">
          <cell r="A92" t="str">
            <v>EPWIN[ALLC]</v>
          </cell>
          <cell r="B92" t="str">
            <v>GWh</v>
          </cell>
          <cell r="C92" t="str">
            <v>EnerGreen</v>
          </cell>
          <cell r="D92" t="str">
            <v>EPWIN[ALLC]_GWhS2</v>
          </cell>
          <cell r="E92">
            <v>264</v>
          </cell>
          <cell r="F92">
            <v>337</v>
          </cell>
          <cell r="G92">
            <v>408</v>
          </cell>
          <cell r="H92">
            <v>826</v>
          </cell>
          <cell r="I92">
            <v>954</v>
          </cell>
          <cell r="J92">
            <v>1567</v>
          </cell>
          <cell r="K92">
            <v>2473</v>
          </cell>
          <cell r="L92">
            <v>3007</v>
          </cell>
          <cell r="M92">
            <v>3788</v>
          </cell>
          <cell r="N92">
            <v>6695.11</v>
          </cell>
          <cell r="O92">
            <v>8829.51</v>
          </cell>
          <cell r="P92">
            <v>10288.299999999999</v>
          </cell>
          <cell r="Q92">
            <v>11435</v>
          </cell>
          <cell r="R92">
            <v>18261.400000000001</v>
          </cell>
          <cell r="S92">
            <v>22724.1</v>
          </cell>
          <cell r="T92">
            <v>26977.8</v>
          </cell>
          <cell r="U92">
            <v>30949.9</v>
          </cell>
          <cell r="V92">
            <v>31535.1</v>
          </cell>
          <cell r="W92">
            <v>33494.1</v>
          </cell>
          <cell r="X92">
            <v>32893.599999999999</v>
          </cell>
          <cell r="Y92">
            <v>35803.199999999997</v>
          </cell>
          <cell r="Z92">
            <v>34808.699999999997</v>
          </cell>
          <cell r="AA92">
            <v>37589.1</v>
          </cell>
          <cell r="AB92">
            <v>38142.6</v>
          </cell>
          <cell r="AC92">
            <v>46243.34</v>
          </cell>
          <cell r="AD92">
            <v>63343.61</v>
          </cell>
          <cell r="AE92">
            <v>123386.18</v>
          </cell>
          <cell r="AF92">
            <v>158081.69</v>
          </cell>
          <cell r="AG92">
            <v>193910.53</v>
          </cell>
          <cell r="AH92">
            <v>222682.8</v>
          </cell>
          <cell r="AI92">
            <v>234448.33</v>
          </cell>
          <cell r="AJ92">
            <v>243398.83</v>
          </cell>
          <cell r="AK92">
            <v>253046.22</v>
          </cell>
          <cell r="AL92">
            <v>261891.22</v>
          </cell>
          <cell r="AM92">
            <v>270348.71999999997</v>
          </cell>
          <cell r="AN92">
            <v>277886.53000000003</v>
          </cell>
          <cell r="AO92">
            <v>283543.44</v>
          </cell>
          <cell r="AP92">
            <v>287939.06</v>
          </cell>
          <cell r="AQ92">
            <v>287506</v>
          </cell>
          <cell r="AR92">
            <v>286867.03000000003</v>
          </cell>
          <cell r="AS92">
            <v>284901.56</v>
          </cell>
          <cell r="AT92">
            <v>282161.38</v>
          </cell>
          <cell r="AU92">
            <v>282295.28000000003</v>
          </cell>
          <cell r="AV92">
            <v>281868.13</v>
          </cell>
          <cell r="AW92">
            <v>279990.78000000003</v>
          </cell>
          <cell r="AX92">
            <v>277321.15999999997</v>
          </cell>
          <cell r="AY92">
            <v>274344.96999999997</v>
          </cell>
          <cell r="AZ92">
            <v>271460.56</v>
          </cell>
          <cell r="BA92">
            <v>268688.46999999997</v>
          </cell>
          <cell r="BB92">
            <v>266900.84000000003</v>
          </cell>
          <cell r="BC92">
            <v>266186.09000000003</v>
          </cell>
        </row>
        <row r="93">
          <cell r="A93" t="str">
            <v>ACIPBIO[ALLC]</v>
          </cell>
          <cell r="B93" t="str">
            <v>MW</v>
          </cell>
          <cell r="C93" t="str">
            <v>EnerBase</v>
          </cell>
          <cell r="D93" t="str">
            <v>ACIPBIO[ALLC]_MWS3</v>
          </cell>
          <cell r="E93">
            <v>1668.92</v>
          </cell>
          <cell r="F93">
            <v>1704.57</v>
          </cell>
          <cell r="G93">
            <v>1839.17</v>
          </cell>
          <cell r="H93">
            <v>2120.0700000000002</v>
          </cell>
          <cell r="I93">
            <v>2066.0500000000002</v>
          </cell>
          <cell r="J93">
            <v>1956.35</v>
          </cell>
          <cell r="K93">
            <v>1974.56</v>
          </cell>
          <cell r="L93">
            <v>2036.04</v>
          </cell>
          <cell r="M93">
            <v>2041.35</v>
          </cell>
          <cell r="N93">
            <v>2018.6</v>
          </cell>
          <cell r="O93">
            <v>2062.67</v>
          </cell>
          <cell r="P93">
            <v>2082.21</v>
          </cell>
          <cell r="Q93">
            <v>2219.5100000000002</v>
          </cell>
          <cell r="R93">
            <v>2401.2800000000002</v>
          </cell>
          <cell r="S93">
            <v>2655.45</v>
          </cell>
          <cell r="T93">
            <v>2756.06</v>
          </cell>
          <cell r="U93">
            <v>2695.5</v>
          </cell>
          <cell r="V93">
            <v>2779.3</v>
          </cell>
          <cell r="W93">
            <v>2791.55</v>
          </cell>
          <cell r="X93">
            <v>2667.56</v>
          </cell>
          <cell r="Y93">
            <v>2673.96</v>
          </cell>
          <cell r="Z93">
            <v>2673.96</v>
          </cell>
          <cell r="AA93">
            <v>2682.36</v>
          </cell>
          <cell r="AB93">
            <v>2540.15</v>
          </cell>
          <cell r="AC93">
            <v>2514.2800000000002</v>
          </cell>
          <cell r="AD93">
            <v>2477.0300000000002</v>
          </cell>
          <cell r="AE93">
            <v>2442.33</v>
          </cell>
          <cell r="AF93">
            <v>2413.4</v>
          </cell>
          <cell r="AG93">
            <v>2379.2800000000002</v>
          </cell>
          <cell r="AH93">
            <v>2317.23</v>
          </cell>
          <cell r="AI93">
            <v>2256.4</v>
          </cell>
          <cell r="AJ93">
            <v>2197.2600000000002</v>
          </cell>
          <cell r="AK93">
            <v>2153.52</v>
          </cell>
          <cell r="AL93">
            <v>2124.59</v>
          </cell>
          <cell r="AM93">
            <v>2108.65</v>
          </cell>
          <cell r="AN93">
            <v>2093.65</v>
          </cell>
          <cell r="AO93">
            <v>2076.21</v>
          </cell>
          <cell r="AP93">
            <v>2055.5500000000002</v>
          </cell>
          <cell r="AQ93">
            <v>2040.55</v>
          </cell>
          <cell r="AR93">
            <v>2018.19</v>
          </cell>
          <cell r="AS93">
            <v>1990.5</v>
          </cell>
          <cell r="AT93">
            <v>1959.01</v>
          </cell>
          <cell r="AU93">
            <v>1922.52</v>
          </cell>
          <cell r="AV93">
            <v>1881.12</v>
          </cell>
          <cell r="AW93">
            <v>1839.06</v>
          </cell>
          <cell r="AX93">
            <v>1795.56</v>
          </cell>
          <cell r="AY93">
            <v>1749.93</v>
          </cell>
          <cell r="AZ93">
            <v>1702.15</v>
          </cell>
          <cell r="BA93">
            <v>1650.19</v>
          </cell>
          <cell r="BB93">
            <v>1594.37</v>
          </cell>
          <cell r="BC93">
            <v>1536.31</v>
          </cell>
        </row>
        <row r="94">
          <cell r="A94" t="str">
            <v>ACIPBIO[ALLC]</v>
          </cell>
          <cell r="B94" t="str">
            <v>MW</v>
          </cell>
          <cell r="C94" t="str">
            <v>EnerBlue</v>
          </cell>
          <cell r="D94" t="str">
            <v>ACIPBIO[ALLC]_MWS1</v>
          </cell>
          <cell r="E94">
            <v>1668.92</v>
          </cell>
          <cell r="F94">
            <v>1704.57</v>
          </cell>
          <cell r="G94">
            <v>1839.17</v>
          </cell>
          <cell r="H94">
            <v>2120.0700000000002</v>
          </cell>
          <cell r="I94">
            <v>2066.0500000000002</v>
          </cell>
          <cell r="J94">
            <v>1956.35</v>
          </cell>
          <cell r="K94">
            <v>1974.56</v>
          </cell>
          <cell r="L94">
            <v>2036.04</v>
          </cell>
          <cell r="M94">
            <v>2041.35</v>
          </cell>
          <cell r="N94">
            <v>2018.6</v>
          </cell>
          <cell r="O94">
            <v>2062.67</v>
          </cell>
          <cell r="P94">
            <v>2082.21</v>
          </cell>
          <cell r="Q94">
            <v>2219.5100000000002</v>
          </cell>
          <cell r="R94">
            <v>2401.2800000000002</v>
          </cell>
          <cell r="S94">
            <v>2655.45</v>
          </cell>
          <cell r="T94">
            <v>2756.06</v>
          </cell>
          <cell r="U94">
            <v>2695.5</v>
          </cell>
          <cell r="V94">
            <v>2779.3</v>
          </cell>
          <cell r="W94">
            <v>2791.55</v>
          </cell>
          <cell r="X94">
            <v>2667.56</v>
          </cell>
          <cell r="Y94">
            <v>2673.96</v>
          </cell>
          <cell r="Z94">
            <v>2673.96</v>
          </cell>
          <cell r="AA94">
            <v>2682.36</v>
          </cell>
          <cell r="AB94">
            <v>2540.15</v>
          </cell>
          <cell r="AC94">
            <v>2490.83</v>
          </cell>
          <cell r="AD94">
            <v>2438.6</v>
          </cell>
          <cell r="AE94">
            <v>2438.0100000000002</v>
          </cell>
          <cell r="AF94">
            <v>2412.91</v>
          </cell>
          <cell r="AG94">
            <v>2375.75</v>
          </cell>
          <cell r="AH94">
            <v>2315.75</v>
          </cell>
          <cell r="AI94">
            <v>2434.0300000000002</v>
          </cell>
          <cell r="AJ94">
            <v>2605.83</v>
          </cell>
          <cell r="AK94">
            <v>2793.59</v>
          </cell>
          <cell r="AL94">
            <v>3476.01</v>
          </cell>
          <cell r="AM94">
            <v>4158.91</v>
          </cell>
          <cell r="AN94">
            <v>4959.8599999999997</v>
          </cell>
          <cell r="AO94">
            <v>5115.88</v>
          </cell>
          <cell r="AP94">
            <v>5217.26</v>
          </cell>
          <cell r="AQ94">
            <v>5323.39</v>
          </cell>
          <cell r="AR94">
            <v>5426.67</v>
          </cell>
          <cell r="AS94">
            <v>5553.22</v>
          </cell>
          <cell r="AT94">
            <v>5694.36</v>
          </cell>
          <cell r="AU94">
            <v>5868.61</v>
          </cell>
          <cell r="AV94">
            <v>6052.39</v>
          </cell>
          <cell r="AW94">
            <v>6196.78</v>
          </cell>
          <cell r="AX94">
            <v>6331.38</v>
          </cell>
          <cell r="AY94">
            <v>6445.76</v>
          </cell>
          <cell r="AZ94">
            <v>6548.6</v>
          </cell>
          <cell r="BA94">
            <v>6580.85</v>
          </cell>
          <cell r="BB94">
            <v>6570.35</v>
          </cell>
          <cell r="BC94">
            <v>6503.4</v>
          </cell>
        </row>
        <row r="95">
          <cell r="A95" t="str">
            <v>ACIPBIO[ALLC]</v>
          </cell>
          <cell r="B95" t="str">
            <v>MW</v>
          </cell>
          <cell r="C95" t="str">
            <v>EnerGreen</v>
          </cell>
          <cell r="D95" t="str">
            <v>ACIPBIO[ALLC]_MWS2</v>
          </cell>
          <cell r="E95">
            <v>1668.92</v>
          </cell>
          <cell r="F95">
            <v>1704.57</v>
          </cell>
          <cell r="G95">
            <v>1839.17</v>
          </cell>
          <cell r="H95">
            <v>2120.0700000000002</v>
          </cell>
          <cell r="I95">
            <v>2066.0500000000002</v>
          </cell>
          <cell r="J95">
            <v>1956.35</v>
          </cell>
          <cell r="K95">
            <v>1974.56</v>
          </cell>
          <cell r="L95">
            <v>2036.04</v>
          </cell>
          <cell r="M95">
            <v>2041.35</v>
          </cell>
          <cell r="N95">
            <v>2018.6</v>
          </cell>
          <cell r="O95">
            <v>2062.67</v>
          </cell>
          <cell r="P95">
            <v>2082.21</v>
          </cell>
          <cell r="Q95">
            <v>2219.5100000000002</v>
          </cell>
          <cell r="R95">
            <v>2401.2800000000002</v>
          </cell>
          <cell r="S95">
            <v>2655.45</v>
          </cell>
          <cell r="T95">
            <v>2756.06</v>
          </cell>
          <cell r="U95">
            <v>2695.5</v>
          </cell>
          <cell r="V95">
            <v>2779.3</v>
          </cell>
          <cell r="W95">
            <v>2791.55</v>
          </cell>
          <cell r="X95">
            <v>2667.56</v>
          </cell>
          <cell r="Y95">
            <v>2673.96</v>
          </cell>
          <cell r="Z95">
            <v>2673.96</v>
          </cell>
          <cell r="AA95">
            <v>2682.36</v>
          </cell>
          <cell r="AB95">
            <v>2540.15</v>
          </cell>
          <cell r="AC95">
            <v>2497.36</v>
          </cell>
          <cell r="AD95">
            <v>2467.12</v>
          </cell>
          <cell r="AE95">
            <v>2530.14</v>
          </cell>
          <cell r="AF95">
            <v>2547.0100000000002</v>
          </cell>
          <cell r="AG95">
            <v>2570.5500000000002</v>
          </cell>
          <cell r="AH95">
            <v>2614.94</v>
          </cell>
          <cell r="AI95">
            <v>4343.18</v>
          </cell>
          <cell r="AJ95">
            <v>5947.77</v>
          </cell>
          <cell r="AK95">
            <v>7363.84</v>
          </cell>
          <cell r="AL95">
            <v>8413.33</v>
          </cell>
          <cell r="AM95">
            <v>9090.27</v>
          </cell>
          <cell r="AN95">
            <v>9588.3700000000008</v>
          </cell>
          <cell r="AO95">
            <v>9722.1200000000008</v>
          </cell>
          <cell r="AP95">
            <v>9857.08</v>
          </cell>
          <cell r="AQ95">
            <v>9991.01</v>
          </cell>
          <cell r="AR95">
            <v>10156.41</v>
          </cell>
          <cell r="AS95">
            <v>10345.18</v>
          </cell>
          <cell r="AT95">
            <v>10547.88</v>
          </cell>
          <cell r="AU95">
            <v>10809.8</v>
          </cell>
          <cell r="AV95">
            <v>11065.76</v>
          </cell>
          <cell r="AW95">
            <v>11300.98</v>
          </cell>
          <cell r="AX95">
            <v>11360.53</v>
          </cell>
          <cell r="AY95">
            <v>11340.52</v>
          </cell>
          <cell r="AZ95">
            <v>11245.5</v>
          </cell>
          <cell r="BA95">
            <v>11095.77</v>
          </cell>
          <cell r="BB95">
            <v>10903.53</v>
          </cell>
          <cell r="BC95">
            <v>10665.53</v>
          </cell>
        </row>
        <row r="96">
          <cell r="A96" t="str">
            <v>ACIPHYT[ALLC]</v>
          </cell>
          <cell r="B96" t="str">
            <v>MW</v>
          </cell>
          <cell r="C96" t="str">
            <v>EnerBase</v>
          </cell>
          <cell r="D96" t="str">
            <v>ACIPHYT[ALLC]_MWS3</v>
          </cell>
          <cell r="E96">
            <v>67407</v>
          </cell>
          <cell r="F96">
            <v>67059</v>
          </cell>
          <cell r="G96">
            <v>69206</v>
          </cell>
          <cell r="H96">
            <v>70374</v>
          </cell>
          <cell r="I96">
            <v>70857</v>
          </cell>
          <cell r="J96">
            <v>71978</v>
          </cell>
          <cell r="K96">
            <v>72838</v>
          </cell>
          <cell r="L96">
            <v>73458</v>
          </cell>
          <cell r="M96">
            <v>74407</v>
          </cell>
          <cell r="N96">
            <v>74687</v>
          </cell>
          <cell r="O96">
            <v>75078</v>
          </cell>
          <cell r="P96">
            <v>75573</v>
          </cell>
          <cell r="Q96">
            <v>75537</v>
          </cell>
          <cell r="R96">
            <v>75511</v>
          </cell>
          <cell r="S96">
            <v>75474</v>
          </cell>
          <cell r="T96">
            <v>79405</v>
          </cell>
          <cell r="U96">
            <v>80304</v>
          </cell>
          <cell r="V96">
            <v>80831</v>
          </cell>
          <cell r="W96">
            <v>81396</v>
          </cell>
          <cell r="X96">
            <v>81399</v>
          </cell>
          <cell r="Y96">
            <v>81403.7</v>
          </cell>
          <cell r="Z96">
            <v>82739.8</v>
          </cell>
          <cell r="AA96">
            <v>83552.600000000006</v>
          </cell>
          <cell r="AB96">
            <v>83552.600000000006</v>
          </cell>
          <cell r="AC96">
            <v>79166.990000000005</v>
          </cell>
          <cell r="AD96">
            <v>79673.19</v>
          </cell>
          <cell r="AE96">
            <v>80145.73</v>
          </cell>
          <cell r="AF96">
            <v>80645.759999999995</v>
          </cell>
          <cell r="AG96">
            <v>80975.960000000006</v>
          </cell>
          <cell r="AH96">
            <v>81510.98</v>
          </cell>
          <cell r="AI96">
            <v>82042.33</v>
          </cell>
          <cell r="AJ96">
            <v>82574.14</v>
          </cell>
          <cell r="AK96">
            <v>83078.86</v>
          </cell>
          <cell r="AL96">
            <v>83523.95</v>
          </cell>
          <cell r="AM96">
            <v>83926.55</v>
          </cell>
          <cell r="AN96">
            <v>84309.8</v>
          </cell>
          <cell r="AO96">
            <v>84693.58</v>
          </cell>
          <cell r="AP96">
            <v>85087.41</v>
          </cell>
          <cell r="AQ96">
            <v>85492.74</v>
          </cell>
          <cell r="AR96">
            <v>85913.58</v>
          </cell>
          <cell r="AS96">
            <v>86348.12</v>
          </cell>
          <cell r="AT96">
            <v>86793.77</v>
          </cell>
          <cell r="AU96">
            <v>87247.08</v>
          </cell>
          <cell r="AV96">
            <v>87705.45</v>
          </cell>
          <cell r="AW96">
            <v>88166.27</v>
          </cell>
          <cell r="AX96">
            <v>88628.41</v>
          </cell>
          <cell r="AY96">
            <v>89090.68</v>
          </cell>
          <cell r="AZ96">
            <v>89550.69</v>
          </cell>
          <cell r="BA96">
            <v>90009.09</v>
          </cell>
          <cell r="BB96">
            <v>90466.05</v>
          </cell>
          <cell r="BC96">
            <v>90923.33</v>
          </cell>
        </row>
        <row r="97">
          <cell r="A97" t="str">
            <v>ACIPHYT[ALLC]</v>
          </cell>
          <cell r="B97" t="str">
            <v>MW</v>
          </cell>
          <cell r="C97" t="str">
            <v>EnerBlue</v>
          </cell>
          <cell r="D97" t="str">
            <v>ACIPHYT[ALLC]_MWS1</v>
          </cell>
          <cell r="E97">
            <v>67407</v>
          </cell>
          <cell r="F97">
            <v>67059</v>
          </cell>
          <cell r="G97">
            <v>69206</v>
          </cell>
          <cell r="H97">
            <v>70374</v>
          </cell>
          <cell r="I97">
            <v>70857</v>
          </cell>
          <cell r="J97">
            <v>71978</v>
          </cell>
          <cell r="K97">
            <v>72838</v>
          </cell>
          <cell r="L97">
            <v>73458</v>
          </cell>
          <cell r="M97">
            <v>74407</v>
          </cell>
          <cell r="N97">
            <v>74687</v>
          </cell>
          <cell r="O97">
            <v>75078</v>
          </cell>
          <cell r="P97">
            <v>75573</v>
          </cell>
          <cell r="Q97">
            <v>75537</v>
          </cell>
          <cell r="R97">
            <v>75511</v>
          </cell>
          <cell r="S97">
            <v>75474</v>
          </cell>
          <cell r="T97">
            <v>79405</v>
          </cell>
          <cell r="U97">
            <v>80304</v>
          </cell>
          <cell r="V97">
            <v>80831</v>
          </cell>
          <cell r="W97">
            <v>81396</v>
          </cell>
          <cell r="X97">
            <v>81399</v>
          </cell>
          <cell r="Y97">
            <v>81403.7</v>
          </cell>
          <cell r="Z97">
            <v>82739.8</v>
          </cell>
          <cell r="AA97">
            <v>83552.600000000006</v>
          </cell>
          <cell r="AB97">
            <v>83552.600000000006</v>
          </cell>
          <cell r="AC97">
            <v>79166.990000000005</v>
          </cell>
          <cell r="AD97">
            <v>79688.479999999996</v>
          </cell>
          <cell r="AE97">
            <v>80537.8</v>
          </cell>
          <cell r="AF97">
            <v>81641.679999999993</v>
          </cell>
          <cell r="AG97">
            <v>82683.53</v>
          </cell>
          <cell r="AH97">
            <v>83944.11</v>
          </cell>
          <cell r="AI97">
            <v>84844.46</v>
          </cell>
          <cell r="AJ97">
            <v>85451.29</v>
          </cell>
          <cell r="AK97">
            <v>85841.38</v>
          </cell>
          <cell r="AL97">
            <v>86014.92</v>
          </cell>
          <cell r="AM97">
            <v>86152.04</v>
          </cell>
          <cell r="AN97">
            <v>86338.47</v>
          </cell>
          <cell r="AO97">
            <v>86593.16</v>
          </cell>
          <cell r="AP97">
            <v>86972.17</v>
          </cell>
          <cell r="AQ97">
            <v>87324.08</v>
          </cell>
          <cell r="AR97">
            <v>87677.23</v>
          </cell>
          <cell r="AS97">
            <v>88038.77</v>
          </cell>
          <cell r="AT97">
            <v>88417.77</v>
          </cell>
          <cell r="AU97">
            <v>88808.59</v>
          </cell>
          <cell r="AV97">
            <v>89211.199999999997</v>
          </cell>
          <cell r="AW97">
            <v>89640.66</v>
          </cell>
          <cell r="AX97">
            <v>90087.88</v>
          </cell>
          <cell r="AY97">
            <v>90547.98</v>
          </cell>
          <cell r="AZ97">
            <v>91008.49</v>
          </cell>
          <cell r="BA97">
            <v>91464.63</v>
          </cell>
          <cell r="BB97">
            <v>91923.839999999997</v>
          </cell>
          <cell r="BC97">
            <v>92382.34</v>
          </cell>
        </row>
        <row r="98">
          <cell r="A98" t="str">
            <v>ACIPHYT[ALLC]</v>
          </cell>
          <cell r="B98" t="str">
            <v>MW</v>
          </cell>
          <cell r="C98" t="str">
            <v>EnerGreen</v>
          </cell>
          <cell r="D98" t="str">
            <v>ACIPHYT[ALLC]_MWS2</v>
          </cell>
          <cell r="E98">
            <v>67407</v>
          </cell>
          <cell r="F98">
            <v>67059</v>
          </cell>
          <cell r="G98">
            <v>69206</v>
          </cell>
          <cell r="H98">
            <v>70374</v>
          </cell>
          <cell r="I98">
            <v>70857</v>
          </cell>
          <cell r="J98">
            <v>71978</v>
          </cell>
          <cell r="K98">
            <v>72838</v>
          </cell>
          <cell r="L98">
            <v>73458</v>
          </cell>
          <cell r="M98">
            <v>74407</v>
          </cell>
          <cell r="N98">
            <v>74687</v>
          </cell>
          <cell r="O98">
            <v>75078</v>
          </cell>
          <cell r="P98">
            <v>75573</v>
          </cell>
          <cell r="Q98">
            <v>75537</v>
          </cell>
          <cell r="R98">
            <v>75511</v>
          </cell>
          <cell r="S98">
            <v>75474</v>
          </cell>
          <cell r="T98">
            <v>79405</v>
          </cell>
          <cell r="U98">
            <v>80304</v>
          </cell>
          <cell r="V98">
            <v>80831</v>
          </cell>
          <cell r="W98">
            <v>81396</v>
          </cell>
          <cell r="X98">
            <v>81399</v>
          </cell>
          <cell r="Y98">
            <v>81403.7</v>
          </cell>
          <cell r="Z98">
            <v>82739.8</v>
          </cell>
          <cell r="AA98">
            <v>83552.600000000006</v>
          </cell>
          <cell r="AB98">
            <v>83552.600000000006</v>
          </cell>
          <cell r="AC98">
            <v>79166.990000000005</v>
          </cell>
          <cell r="AD98">
            <v>79691.03</v>
          </cell>
          <cell r="AE98">
            <v>80862.22</v>
          </cell>
          <cell r="AF98">
            <v>82347.28</v>
          </cell>
          <cell r="AG98">
            <v>83751.66</v>
          </cell>
          <cell r="AH98">
            <v>85257.46</v>
          </cell>
          <cell r="AI98">
            <v>85848.91</v>
          </cell>
          <cell r="AJ98">
            <v>86053.35</v>
          </cell>
          <cell r="AK98">
            <v>86058.45</v>
          </cell>
          <cell r="AL98">
            <v>86041.61</v>
          </cell>
          <cell r="AM98">
            <v>86162.14</v>
          </cell>
          <cell r="AN98">
            <v>86355.839999999997</v>
          </cell>
          <cell r="AO98">
            <v>86649.87</v>
          </cell>
          <cell r="AP98">
            <v>87029.35</v>
          </cell>
          <cell r="AQ98">
            <v>87438.63</v>
          </cell>
          <cell r="AR98">
            <v>87861.31</v>
          </cell>
          <cell r="AS98">
            <v>88281.17</v>
          </cell>
          <cell r="AT98">
            <v>88700.52</v>
          </cell>
          <cell r="AU98">
            <v>89120.05</v>
          </cell>
          <cell r="AV98">
            <v>89551.360000000001</v>
          </cell>
          <cell r="AW98">
            <v>89992.87</v>
          </cell>
          <cell r="AX98">
            <v>90442</v>
          </cell>
          <cell r="AY98">
            <v>90891.45</v>
          </cell>
          <cell r="AZ98">
            <v>91332.32</v>
          </cell>
          <cell r="BA98">
            <v>91763.65</v>
          </cell>
          <cell r="BB98">
            <v>92189.07</v>
          </cell>
          <cell r="BC98">
            <v>92619.48</v>
          </cell>
        </row>
        <row r="99">
          <cell r="A99" t="str">
            <v>ACIPSOL[ALLC]</v>
          </cell>
          <cell r="B99" t="str">
            <v>MW</v>
          </cell>
          <cell r="C99" t="str">
            <v>EnerBase</v>
          </cell>
          <cell r="D99" t="str">
            <v>ACIPSOL[ALLC]_MWS3</v>
          </cell>
          <cell r="E99">
            <v>7.15</v>
          </cell>
          <cell r="F99">
            <v>8.83</v>
          </cell>
          <cell r="G99">
            <v>10</v>
          </cell>
          <cell r="H99">
            <v>11.83</v>
          </cell>
          <cell r="I99">
            <v>13.88</v>
          </cell>
          <cell r="J99">
            <v>16.75</v>
          </cell>
          <cell r="K99">
            <v>20.48</v>
          </cell>
          <cell r="L99">
            <v>25.77</v>
          </cell>
          <cell r="M99">
            <v>32.72</v>
          </cell>
          <cell r="N99">
            <v>94.57</v>
          </cell>
          <cell r="O99">
            <v>281.13</v>
          </cell>
          <cell r="P99">
            <v>558.29</v>
          </cell>
          <cell r="Q99">
            <v>765.97</v>
          </cell>
          <cell r="R99">
            <v>1210.48</v>
          </cell>
          <cell r="S99">
            <v>1843.08</v>
          </cell>
          <cell r="T99">
            <v>2518.31</v>
          </cell>
          <cell r="U99">
            <v>2664.31</v>
          </cell>
          <cell r="V99">
            <v>2932.64</v>
          </cell>
          <cell r="W99">
            <v>3094.88</v>
          </cell>
          <cell r="X99">
            <v>3326.73</v>
          </cell>
          <cell r="Y99">
            <v>3609.28</v>
          </cell>
          <cell r="Z99">
            <v>4553.6400000000003</v>
          </cell>
          <cell r="AA99">
            <v>5509.9</v>
          </cell>
          <cell r="AB99">
            <v>8066.13</v>
          </cell>
          <cell r="AC99">
            <v>7470.37</v>
          </cell>
          <cell r="AD99">
            <v>7814.68</v>
          </cell>
          <cell r="AE99">
            <v>8231.89</v>
          </cell>
          <cell r="AF99">
            <v>8892.68</v>
          </cell>
          <cell r="AG99">
            <v>9664.7800000000007</v>
          </cell>
          <cell r="AH99">
            <v>10193.540000000001</v>
          </cell>
          <cell r="AI99">
            <v>10849.01</v>
          </cell>
          <cell r="AJ99">
            <v>11347.06</v>
          </cell>
          <cell r="AK99">
            <v>12199.17</v>
          </cell>
          <cell r="AL99">
            <v>13145.06</v>
          </cell>
          <cell r="AM99">
            <v>13956.6</v>
          </cell>
          <cell r="AN99">
            <v>14497.55</v>
          </cell>
          <cell r="AO99">
            <v>15122.21</v>
          </cell>
          <cell r="AP99">
            <v>15753.47</v>
          </cell>
          <cell r="AQ99">
            <v>16317.2</v>
          </cell>
          <cell r="AR99">
            <v>16803.259999999998</v>
          </cell>
          <cell r="AS99">
            <v>17204.7</v>
          </cell>
          <cell r="AT99">
            <v>17580.38</v>
          </cell>
          <cell r="AU99">
            <v>17902.509999999998</v>
          </cell>
          <cell r="AV99">
            <v>18195.919999999998</v>
          </cell>
          <cell r="AW99">
            <v>18447.21</v>
          </cell>
          <cell r="AX99">
            <v>18688.099999999999</v>
          </cell>
          <cell r="AY99">
            <v>18942.03</v>
          </cell>
          <cell r="AZ99">
            <v>19262.39</v>
          </cell>
          <cell r="BA99">
            <v>19589.310000000001</v>
          </cell>
          <cell r="BB99">
            <v>19960.099999999999</v>
          </cell>
          <cell r="BC99">
            <v>20375.560000000001</v>
          </cell>
        </row>
        <row r="100">
          <cell r="A100" t="str">
            <v>ACIPSOL[ALLC]</v>
          </cell>
          <cell r="B100" t="str">
            <v>MW</v>
          </cell>
          <cell r="C100" t="str">
            <v>EnerBlue</v>
          </cell>
          <cell r="D100" t="str">
            <v>ACIPSOL[ALLC]_MWS1</v>
          </cell>
          <cell r="E100">
            <v>7.15</v>
          </cell>
          <cell r="F100">
            <v>8.83</v>
          </cell>
          <cell r="G100">
            <v>10</v>
          </cell>
          <cell r="H100">
            <v>11.83</v>
          </cell>
          <cell r="I100">
            <v>13.88</v>
          </cell>
          <cell r="J100">
            <v>16.75</v>
          </cell>
          <cell r="K100">
            <v>20.48</v>
          </cell>
          <cell r="L100">
            <v>25.77</v>
          </cell>
          <cell r="M100">
            <v>32.72</v>
          </cell>
          <cell r="N100">
            <v>94.57</v>
          </cell>
          <cell r="O100">
            <v>281.13</v>
          </cell>
          <cell r="P100">
            <v>558.29</v>
          </cell>
          <cell r="Q100">
            <v>765.97</v>
          </cell>
          <cell r="R100">
            <v>1210.48</v>
          </cell>
          <cell r="S100">
            <v>1843.08</v>
          </cell>
          <cell r="T100">
            <v>2518.31</v>
          </cell>
          <cell r="U100">
            <v>2664.31</v>
          </cell>
          <cell r="V100">
            <v>2932.64</v>
          </cell>
          <cell r="W100">
            <v>3094.88</v>
          </cell>
          <cell r="X100">
            <v>3326.73</v>
          </cell>
          <cell r="Y100">
            <v>3609.28</v>
          </cell>
          <cell r="Z100">
            <v>4553.6400000000003</v>
          </cell>
          <cell r="AA100">
            <v>5509.9</v>
          </cell>
          <cell r="AB100">
            <v>8066.13</v>
          </cell>
          <cell r="AC100">
            <v>7227.3</v>
          </cell>
          <cell r="AD100">
            <v>7272.94</v>
          </cell>
          <cell r="AE100">
            <v>7562.9</v>
          </cell>
          <cell r="AF100">
            <v>7963.33</v>
          </cell>
          <cell r="AG100">
            <v>8525.6</v>
          </cell>
          <cell r="AH100">
            <v>9275.58</v>
          </cell>
          <cell r="AI100">
            <v>11323.71</v>
          </cell>
          <cell r="AJ100">
            <v>13734.79</v>
          </cell>
          <cell r="AK100">
            <v>16437.48</v>
          </cell>
          <cell r="AL100">
            <v>21772.7</v>
          </cell>
          <cell r="AM100">
            <v>27498.63</v>
          </cell>
          <cell r="AN100">
            <v>33888.050000000003</v>
          </cell>
          <cell r="AO100">
            <v>35994.25</v>
          </cell>
          <cell r="AP100">
            <v>37834.769999999997</v>
          </cell>
          <cell r="AQ100">
            <v>39548.300000000003</v>
          </cell>
          <cell r="AR100">
            <v>41097.49</v>
          </cell>
          <cell r="AS100">
            <v>42758.92</v>
          </cell>
          <cell r="AT100">
            <v>44520.91</v>
          </cell>
          <cell r="AU100">
            <v>46351.69</v>
          </cell>
          <cell r="AV100">
            <v>48137.120000000003</v>
          </cell>
          <cell r="AW100">
            <v>49726.879999999997</v>
          </cell>
          <cell r="AX100">
            <v>51007.13</v>
          </cell>
          <cell r="AY100">
            <v>52065.16</v>
          </cell>
          <cell r="AZ100">
            <v>52836.39</v>
          </cell>
          <cell r="BA100">
            <v>53725.17</v>
          </cell>
          <cell r="BB100">
            <v>54581.46</v>
          </cell>
          <cell r="BC100">
            <v>55397.22</v>
          </cell>
        </row>
        <row r="101">
          <cell r="A101" t="str">
            <v>ACIPSOL[ALLC]</v>
          </cell>
          <cell r="B101" t="str">
            <v>MW</v>
          </cell>
          <cell r="C101" t="str">
            <v>EnerGreen</v>
          </cell>
          <cell r="D101" t="str">
            <v>ACIPSOL[ALLC]_MWS2</v>
          </cell>
          <cell r="E101">
            <v>7.15</v>
          </cell>
          <cell r="F101">
            <v>8.83</v>
          </cell>
          <cell r="G101">
            <v>10</v>
          </cell>
          <cell r="H101">
            <v>11.83</v>
          </cell>
          <cell r="I101">
            <v>13.88</v>
          </cell>
          <cell r="J101">
            <v>16.75</v>
          </cell>
          <cell r="K101">
            <v>20.48</v>
          </cell>
          <cell r="L101">
            <v>25.77</v>
          </cell>
          <cell r="M101">
            <v>32.72</v>
          </cell>
          <cell r="N101">
            <v>94.57</v>
          </cell>
          <cell r="O101">
            <v>281.13</v>
          </cell>
          <cell r="P101">
            <v>558.29</v>
          </cell>
          <cell r="Q101">
            <v>765.97</v>
          </cell>
          <cell r="R101">
            <v>1210.48</v>
          </cell>
          <cell r="S101">
            <v>1843.08</v>
          </cell>
          <cell r="T101">
            <v>2518.31</v>
          </cell>
          <cell r="U101">
            <v>2664.31</v>
          </cell>
          <cell r="V101">
            <v>2932.64</v>
          </cell>
          <cell r="W101">
            <v>3094.88</v>
          </cell>
          <cell r="X101">
            <v>3326.73</v>
          </cell>
          <cell r="Y101">
            <v>3609.28</v>
          </cell>
          <cell r="Z101">
            <v>4553.6400000000003</v>
          </cell>
          <cell r="AA101">
            <v>5509.9</v>
          </cell>
          <cell r="AB101">
            <v>8066.13</v>
          </cell>
          <cell r="AC101">
            <v>7264.72</v>
          </cell>
          <cell r="AD101">
            <v>7428.07</v>
          </cell>
          <cell r="AE101">
            <v>8015.17</v>
          </cell>
          <cell r="AF101">
            <v>8785.2199999999993</v>
          </cell>
          <cell r="AG101">
            <v>9892.3799999999992</v>
          </cell>
          <cell r="AH101">
            <v>11404.07</v>
          </cell>
          <cell r="AI101">
            <v>21232.48</v>
          </cell>
          <cell r="AJ101">
            <v>32058.29</v>
          </cell>
          <cell r="AK101">
            <v>41723.93</v>
          </cell>
          <cell r="AL101">
            <v>48850.65</v>
          </cell>
          <cell r="AM101">
            <v>53612.13</v>
          </cell>
          <cell r="AN101">
            <v>57282.89</v>
          </cell>
          <cell r="AO101">
            <v>59041.63</v>
          </cell>
          <cell r="AP101">
            <v>60938.84</v>
          </cell>
          <cell r="AQ101">
            <v>62835.46</v>
          </cell>
          <cell r="AR101">
            <v>64936.160000000003</v>
          </cell>
          <cell r="AS101">
            <v>67292.5</v>
          </cell>
          <cell r="AT101">
            <v>69913.94</v>
          </cell>
          <cell r="AU101">
            <v>72024.5</v>
          </cell>
          <cell r="AV101">
            <v>73960.69</v>
          </cell>
          <cell r="AW101">
            <v>75424.61</v>
          </cell>
          <cell r="AX101">
            <v>76631.41</v>
          </cell>
          <cell r="AY101">
            <v>77815.12</v>
          </cell>
          <cell r="AZ101">
            <v>79050.649999999994</v>
          </cell>
          <cell r="BA101">
            <v>80445.37</v>
          </cell>
          <cell r="BB101">
            <v>81815.570000000007</v>
          </cell>
          <cell r="BC101">
            <v>83051.64</v>
          </cell>
        </row>
        <row r="102">
          <cell r="A102" t="str">
            <v>ACIPWIN[ALLC]</v>
          </cell>
          <cell r="B102" t="str">
            <v>MW</v>
          </cell>
          <cell r="C102" t="str">
            <v>EnerBase</v>
          </cell>
          <cell r="D102" t="str">
            <v>ACIPWIN[ALLC]_MWS3</v>
          </cell>
          <cell r="E102">
            <v>92</v>
          </cell>
          <cell r="F102">
            <v>131</v>
          </cell>
          <cell r="G102">
            <v>161</v>
          </cell>
          <cell r="H102">
            <v>327</v>
          </cell>
          <cell r="I102">
            <v>422.06</v>
          </cell>
          <cell r="J102">
            <v>668.71</v>
          </cell>
          <cell r="K102">
            <v>1203.44</v>
          </cell>
          <cell r="L102">
            <v>1501.16</v>
          </cell>
          <cell r="M102">
            <v>1897.05</v>
          </cell>
          <cell r="N102">
            <v>3021.75</v>
          </cell>
          <cell r="O102">
            <v>3816.99</v>
          </cell>
          <cell r="P102">
            <v>4730.6000000000004</v>
          </cell>
          <cell r="Q102">
            <v>5390.98</v>
          </cell>
          <cell r="R102">
            <v>7713.18</v>
          </cell>
          <cell r="S102">
            <v>9596.8799999999992</v>
          </cell>
          <cell r="T102">
            <v>8213.61</v>
          </cell>
          <cell r="U102">
            <v>11973</v>
          </cell>
          <cell r="V102">
            <v>12250</v>
          </cell>
          <cell r="W102">
            <v>12816</v>
          </cell>
          <cell r="X102">
            <v>13413</v>
          </cell>
          <cell r="Y102">
            <v>13627</v>
          </cell>
          <cell r="Z102">
            <v>14303.6</v>
          </cell>
          <cell r="AA102">
            <v>15295.5</v>
          </cell>
          <cell r="AB102">
            <v>17019.900000000001</v>
          </cell>
          <cell r="AC102">
            <v>17482.86</v>
          </cell>
          <cell r="AD102">
            <v>19021.68</v>
          </cell>
          <cell r="AE102">
            <v>20652.54</v>
          </cell>
          <cell r="AF102">
            <v>23509.22</v>
          </cell>
          <cell r="AG102">
            <v>26545.32</v>
          </cell>
          <cell r="AH102">
            <v>28332.5</v>
          </cell>
          <cell r="AI102">
            <v>30536.43</v>
          </cell>
          <cell r="AJ102">
            <v>32292.31</v>
          </cell>
          <cell r="AK102">
            <v>35747.620000000003</v>
          </cell>
          <cell r="AL102">
            <v>40154.35</v>
          </cell>
          <cell r="AM102">
            <v>44521.43</v>
          </cell>
          <cell r="AN102">
            <v>48469.29</v>
          </cell>
          <cell r="AO102">
            <v>52164.23</v>
          </cell>
          <cell r="AP102">
            <v>55472.959999999999</v>
          </cell>
          <cell r="AQ102">
            <v>58265.65</v>
          </cell>
          <cell r="AR102">
            <v>60465.86</v>
          </cell>
          <cell r="AS102">
            <v>62149.34</v>
          </cell>
          <cell r="AT102">
            <v>63633.49</v>
          </cell>
          <cell r="AU102">
            <v>64772.07</v>
          </cell>
          <cell r="AV102">
            <v>65658.78</v>
          </cell>
          <cell r="AW102">
            <v>66285.02</v>
          </cell>
          <cell r="AX102">
            <v>66771.03</v>
          </cell>
          <cell r="AY102">
            <v>67212.31</v>
          </cell>
          <cell r="AZ102">
            <v>67785.34</v>
          </cell>
          <cell r="BA102">
            <v>68463.12</v>
          </cell>
          <cell r="BB102">
            <v>69416.789999999994</v>
          </cell>
          <cell r="BC102">
            <v>70612.58</v>
          </cell>
        </row>
        <row r="103">
          <cell r="A103" t="str">
            <v>ACIPWIN[ALLC]</v>
          </cell>
          <cell r="B103" t="str">
            <v>MW</v>
          </cell>
          <cell r="C103" t="str">
            <v>EnerBlue</v>
          </cell>
          <cell r="D103" t="str">
            <v>ACIPWIN[ALLC]_MWS1</v>
          </cell>
          <cell r="E103">
            <v>92</v>
          </cell>
          <cell r="F103">
            <v>131</v>
          </cell>
          <cell r="G103">
            <v>161</v>
          </cell>
          <cell r="H103">
            <v>327</v>
          </cell>
          <cell r="I103">
            <v>422.06</v>
          </cell>
          <cell r="J103">
            <v>668.71</v>
          </cell>
          <cell r="K103">
            <v>1203.44</v>
          </cell>
          <cell r="L103">
            <v>1501.16</v>
          </cell>
          <cell r="M103">
            <v>1897.05</v>
          </cell>
          <cell r="N103">
            <v>3021.75</v>
          </cell>
          <cell r="O103">
            <v>3816.99</v>
          </cell>
          <cell r="P103">
            <v>4730.6000000000004</v>
          </cell>
          <cell r="Q103">
            <v>5390.98</v>
          </cell>
          <cell r="R103">
            <v>7713.18</v>
          </cell>
          <cell r="S103">
            <v>9596.8799999999992</v>
          </cell>
          <cell r="T103">
            <v>8213.61</v>
          </cell>
          <cell r="U103">
            <v>11973</v>
          </cell>
          <cell r="V103">
            <v>12250</v>
          </cell>
          <cell r="W103">
            <v>12816</v>
          </cell>
          <cell r="X103">
            <v>13413</v>
          </cell>
          <cell r="Y103">
            <v>13627</v>
          </cell>
          <cell r="Z103">
            <v>14303.6</v>
          </cell>
          <cell r="AA103">
            <v>15295.5</v>
          </cell>
          <cell r="AB103">
            <v>17019.900000000001</v>
          </cell>
          <cell r="AC103">
            <v>18539.830000000002</v>
          </cell>
          <cell r="AD103">
            <v>21718.17</v>
          </cell>
          <cell r="AE103">
            <v>38386.14</v>
          </cell>
          <cell r="AF103">
            <v>49553.64</v>
          </cell>
          <cell r="AG103">
            <v>59466.7</v>
          </cell>
          <cell r="AH103">
            <v>66744.240000000005</v>
          </cell>
          <cell r="AI103">
            <v>76652.100000000006</v>
          </cell>
          <cell r="AJ103">
            <v>87145.23</v>
          </cell>
          <cell r="AK103">
            <v>97422.65</v>
          </cell>
          <cell r="AL103">
            <v>100687.7</v>
          </cell>
          <cell r="AM103">
            <v>103938.29</v>
          </cell>
          <cell r="AN103">
            <v>106353.29</v>
          </cell>
          <cell r="AO103">
            <v>109724.2</v>
          </cell>
          <cell r="AP103">
            <v>113438.85</v>
          </cell>
          <cell r="AQ103">
            <v>116692.73</v>
          </cell>
          <cell r="AR103">
            <v>119458.12</v>
          </cell>
          <cell r="AS103">
            <v>122234.63</v>
          </cell>
          <cell r="AT103">
            <v>125139.18</v>
          </cell>
          <cell r="AU103">
            <v>128164.59</v>
          </cell>
          <cell r="AV103">
            <v>130704.8</v>
          </cell>
          <cell r="AW103">
            <v>131438.72</v>
          </cell>
          <cell r="AX103">
            <v>132861.92000000001</v>
          </cell>
          <cell r="AY103">
            <v>134278.97</v>
          </cell>
          <cell r="AZ103">
            <v>135979.47</v>
          </cell>
          <cell r="BA103">
            <v>137641.35999999999</v>
          </cell>
          <cell r="BB103">
            <v>139127.72</v>
          </cell>
          <cell r="BC103">
            <v>140589.31</v>
          </cell>
        </row>
        <row r="104">
          <cell r="A104" t="str">
            <v>ACIPWIN[ALLC]</v>
          </cell>
          <cell r="B104" t="str">
            <v>MW</v>
          </cell>
          <cell r="C104" t="str">
            <v>EnerGreen</v>
          </cell>
          <cell r="D104" t="str">
            <v>ACIPWIN[ALLC]_MWS2</v>
          </cell>
          <cell r="E104">
            <v>92</v>
          </cell>
          <cell r="F104">
            <v>131</v>
          </cell>
          <cell r="G104">
            <v>161</v>
          </cell>
          <cell r="H104">
            <v>327</v>
          </cell>
          <cell r="I104">
            <v>422.06</v>
          </cell>
          <cell r="J104">
            <v>668.71</v>
          </cell>
          <cell r="K104">
            <v>1203.44</v>
          </cell>
          <cell r="L104">
            <v>1501.16</v>
          </cell>
          <cell r="M104">
            <v>1897.05</v>
          </cell>
          <cell r="N104">
            <v>3021.75</v>
          </cell>
          <cell r="O104">
            <v>3816.99</v>
          </cell>
          <cell r="P104">
            <v>4730.6000000000004</v>
          </cell>
          <cell r="Q104">
            <v>5390.98</v>
          </cell>
          <cell r="R104">
            <v>7713.18</v>
          </cell>
          <cell r="S104">
            <v>9596.8799999999992</v>
          </cell>
          <cell r="T104">
            <v>8213.61</v>
          </cell>
          <cell r="U104">
            <v>11973</v>
          </cell>
          <cell r="V104">
            <v>12250</v>
          </cell>
          <cell r="W104">
            <v>12816</v>
          </cell>
          <cell r="X104">
            <v>13413</v>
          </cell>
          <cell r="Y104">
            <v>13627</v>
          </cell>
          <cell r="Z104">
            <v>14303.6</v>
          </cell>
          <cell r="AA104">
            <v>15295.5</v>
          </cell>
          <cell r="AB104">
            <v>17019.900000000001</v>
          </cell>
          <cell r="AC104">
            <v>18840.72</v>
          </cell>
          <cell r="AD104">
            <v>25730.720000000001</v>
          </cell>
          <cell r="AE104">
            <v>49960.63</v>
          </cell>
          <cell r="AF104">
            <v>63872.68</v>
          </cell>
          <cell r="AG104">
            <v>78187.53</v>
          </cell>
          <cell r="AH104">
            <v>89581.92</v>
          </cell>
          <cell r="AI104">
            <v>93830.02</v>
          </cell>
          <cell r="AJ104">
            <v>97136.77</v>
          </cell>
          <cell r="AK104">
            <v>100793.43</v>
          </cell>
          <cell r="AL104">
            <v>104126.7</v>
          </cell>
          <cell r="AM104">
            <v>107310.97</v>
          </cell>
          <cell r="AN104">
            <v>110120.1</v>
          </cell>
          <cell r="AO104">
            <v>112201.56</v>
          </cell>
          <cell r="AP104">
            <v>113776.45</v>
          </cell>
          <cell r="AQ104">
            <v>113429.27</v>
          </cell>
          <cell r="AR104">
            <v>113001.60000000001</v>
          </cell>
          <cell r="AS104">
            <v>112049.59</v>
          </cell>
          <cell r="AT104">
            <v>110816.55</v>
          </cell>
          <cell r="AU104">
            <v>110762.2</v>
          </cell>
          <cell r="AV104">
            <v>110493.79</v>
          </cell>
          <cell r="AW104">
            <v>109655.03</v>
          </cell>
          <cell r="AX104">
            <v>108510.04</v>
          </cell>
          <cell r="AY104">
            <v>107262.16</v>
          </cell>
          <cell r="AZ104">
            <v>106055.44</v>
          </cell>
          <cell r="BA104">
            <v>104896.81</v>
          </cell>
          <cell r="BB104">
            <v>104076.08</v>
          </cell>
          <cell r="BC104">
            <v>103638.42</v>
          </cell>
        </row>
        <row r="105">
          <cell r="A105" t="str">
            <v>ACIPCOAL[ALLC]</v>
          </cell>
          <cell r="B105" t="str">
            <v>MW</v>
          </cell>
          <cell r="C105" t="str">
            <v>EnerBase</v>
          </cell>
          <cell r="D105" t="str">
            <v>ACIPCOAL[ALLC]_MWS3</v>
          </cell>
          <cell r="E105">
            <v>18314.2</v>
          </cell>
          <cell r="F105">
            <v>18314.2</v>
          </cell>
          <cell r="G105">
            <v>18314.2</v>
          </cell>
          <cell r="H105">
            <v>18314.2</v>
          </cell>
          <cell r="I105">
            <v>18322.3</v>
          </cell>
          <cell r="J105">
            <v>16124.8</v>
          </cell>
          <cell r="K105">
            <v>16190.5</v>
          </cell>
          <cell r="L105">
            <v>16226.7</v>
          </cell>
          <cell r="M105">
            <v>16257.3</v>
          </cell>
          <cell r="N105">
            <v>16196.1</v>
          </cell>
          <cell r="O105">
            <v>13839.4</v>
          </cell>
          <cell r="P105">
            <v>13443.1</v>
          </cell>
          <cell r="Q105">
            <v>13507.8</v>
          </cell>
          <cell r="R105">
            <v>10247.6</v>
          </cell>
          <cell r="S105">
            <v>9976.08</v>
          </cell>
          <cell r="T105">
            <v>10445.1</v>
          </cell>
          <cell r="U105">
            <v>9960.2000000000007</v>
          </cell>
          <cell r="V105">
            <v>9960.2000000000007</v>
          </cell>
          <cell r="W105">
            <v>9295.2000000000007</v>
          </cell>
          <cell r="X105">
            <v>9146.2000000000007</v>
          </cell>
          <cell r="Y105">
            <v>8766.2000000000007</v>
          </cell>
          <cell r="Z105">
            <v>5679.8</v>
          </cell>
          <cell r="AA105">
            <v>5246.8</v>
          </cell>
          <cell r="AB105">
            <v>4968.63</v>
          </cell>
          <cell r="AC105">
            <v>3933.35</v>
          </cell>
          <cell r="AD105">
            <v>3062.96</v>
          </cell>
          <cell r="AE105">
            <v>2270.66</v>
          </cell>
          <cell r="AF105">
            <v>1563.47</v>
          </cell>
          <cell r="AG105">
            <v>946.62</v>
          </cell>
          <cell r="AH105">
            <v>424.91</v>
          </cell>
          <cell r="AI105">
            <v>0.3</v>
          </cell>
          <cell r="AJ105">
            <v>0.4</v>
          </cell>
          <cell r="AK105">
            <v>0.4</v>
          </cell>
          <cell r="AL105">
            <v>0.4</v>
          </cell>
          <cell r="AM105">
            <v>0.4</v>
          </cell>
          <cell r="AN105">
            <v>0.4</v>
          </cell>
          <cell r="AO105">
            <v>0.4</v>
          </cell>
          <cell r="AP105">
            <v>0.4</v>
          </cell>
          <cell r="AQ105">
            <v>0.4</v>
          </cell>
          <cell r="AR105">
            <v>0.4</v>
          </cell>
          <cell r="AS105">
            <v>0.4</v>
          </cell>
          <cell r="AT105">
            <v>0.4</v>
          </cell>
          <cell r="AU105">
            <v>0.4</v>
          </cell>
          <cell r="AV105">
            <v>0.4</v>
          </cell>
          <cell r="AW105">
            <v>0.4</v>
          </cell>
          <cell r="AX105">
            <v>0.4</v>
          </cell>
          <cell r="AY105">
            <v>0.4</v>
          </cell>
          <cell r="AZ105">
            <v>0.4</v>
          </cell>
          <cell r="BA105">
            <v>0.4</v>
          </cell>
          <cell r="BB105">
            <v>0.4</v>
          </cell>
          <cell r="BC105">
            <v>0.4</v>
          </cell>
        </row>
        <row r="106">
          <cell r="A106" t="str">
            <v>ACIPCOAL[ALLC]</v>
          </cell>
          <cell r="B106" t="str">
            <v>MW</v>
          </cell>
          <cell r="C106" t="str">
            <v>EnerBlue</v>
          </cell>
          <cell r="D106" t="str">
            <v>ACIPCOAL[ALLC]_MWS1</v>
          </cell>
          <cell r="E106">
            <v>18314.2</v>
          </cell>
          <cell r="F106">
            <v>18314.2</v>
          </cell>
          <cell r="G106">
            <v>18314.2</v>
          </cell>
          <cell r="H106">
            <v>18314.2</v>
          </cell>
          <cell r="I106">
            <v>18322.3</v>
          </cell>
          <cell r="J106">
            <v>16124.8</v>
          </cell>
          <cell r="K106">
            <v>16190.5</v>
          </cell>
          <cell r="L106">
            <v>16226.7</v>
          </cell>
          <cell r="M106">
            <v>16257.3</v>
          </cell>
          <cell r="N106">
            <v>16196.1</v>
          </cell>
          <cell r="O106">
            <v>13839.4</v>
          </cell>
          <cell r="P106">
            <v>13443.1</v>
          </cell>
          <cell r="Q106">
            <v>13507.8</v>
          </cell>
          <cell r="R106">
            <v>10247.6</v>
          </cell>
          <cell r="S106">
            <v>9976.08</v>
          </cell>
          <cell r="T106">
            <v>10445.1</v>
          </cell>
          <cell r="U106">
            <v>9960.2000000000007</v>
          </cell>
          <cell r="V106">
            <v>9960.2000000000007</v>
          </cell>
          <cell r="W106">
            <v>9295.2000000000007</v>
          </cell>
          <cell r="X106">
            <v>9146.2000000000007</v>
          </cell>
          <cell r="Y106">
            <v>8766.2000000000007</v>
          </cell>
          <cell r="Z106">
            <v>5679.8</v>
          </cell>
          <cell r="AA106">
            <v>5246.8</v>
          </cell>
          <cell r="AB106">
            <v>4968.63</v>
          </cell>
          <cell r="AC106">
            <v>3933.35</v>
          </cell>
          <cell r="AD106">
            <v>3062.96</v>
          </cell>
          <cell r="AE106">
            <v>2270.66</v>
          </cell>
          <cell r="AF106">
            <v>1563.47</v>
          </cell>
          <cell r="AG106">
            <v>946.62</v>
          </cell>
          <cell r="AH106">
            <v>424.91</v>
          </cell>
          <cell r="AI106">
            <v>0.3</v>
          </cell>
          <cell r="AJ106">
            <v>0.4</v>
          </cell>
          <cell r="AK106">
            <v>0.4</v>
          </cell>
          <cell r="AL106">
            <v>0.4</v>
          </cell>
          <cell r="AM106">
            <v>0.4</v>
          </cell>
          <cell r="AN106">
            <v>0.4</v>
          </cell>
          <cell r="AO106">
            <v>0.4</v>
          </cell>
          <cell r="AP106">
            <v>0.4</v>
          </cell>
          <cell r="AQ106">
            <v>0.4</v>
          </cell>
          <cell r="AR106">
            <v>0.4</v>
          </cell>
          <cell r="AS106">
            <v>0.4</v>
          </cell>
          <cell r="AT106">
            <v>0.4</v>
          </cell>
          <cell r="AU106">
            <v>0.4</v>
          </cell>
          <cell r="AV106">
            <v>0.4</v>
          </cell>
          <cell r="AW106">
            <v>0.4</v>
          </cell>
          <cell r="AX106">
            <v>0.4</v>
          </cell>
          <cell r="AY106">
            <v>0.4</v>
          </cell>
          <cell r="AZ106">
            <v>0.4</v>
          </cell>
          <cell r="BA106">
            <v>0.4</v>
          </cell>
          <cell r="BB106">
            <v>0.4</v>
          </cell>
          <cell r="BC106">
            <v>0.4</v>
          </cell>
        </row>
        <row r="107">
          <cell r="A107" t="str">
            <v>ACIPCOAL[ALLC]</v>
          </cell>
          <cell r="B107" t="str">
            <v>MW</v>
          </cell>
          <cell r="C107" t="str">
            <v>EnerGreen</v>
          </cell>
          <cell r="D107" t="str">
            <v>ACIPCOAL[ALLC]_MWS2</v>
          </cell>
          <cell r="E107">
            <v>18314.2</v>
          </cell>
          <cell r="F107">
            <v>18314.2</v>
          </cell>
          <cell r="G107">
            <v>18314.2</v>
          </cell>
          <cell r="H107">
            <v>18314.2</v>
          </cell>
          <cell r="I107">
            <v>18322.3</v>
          </cell>
          <cell r="J107">
            <v>16124.8</v>
          </cell>
          <cell r="K107">
            <v>16190.5</v>
          </cell>
          <cell r="L107">
            <v>16226.7</v>
          </cell>
          <cell r="M107">
            <v>16257.3</v>
          </cell>
          <cell r="N107">
            <v>16196.1</v>
          </cell>
          <cell r="O107">
            <v>13839.4</v>
          </cell>
          <cell r="P107">
            <v>13443.1</v>
          </cell>
          <cell r="Q107">
            <v>13507.8</v>
          </cell>
          <cell r="R107">
            <v>10247.6</v>
          </cell>
          <cell r="S107">
            <v>9976.08</v>
          </cell>
          <cell r="T107">
            <v>10445.1</v>
          </cell>
          <cell r="U107">
            <v>9960.2000000000007</v>
          </cell>
          <cell r="V107">
            <v>9960.2000000000007</v>
          </cell>
          <cell r="W107">
            <v>9295.2000000000007</v>
          </cell>
          <cell r="X107">
            <v>9146.2000000000007</v>
          </cell>
          <cell r="Y107">
            <v>8766.2000000000007</v>
          </cell>
          <cell r="Z107">
            <v>5679.8</v>
          </cell>
          <cell r="AA107">
            <v>5246.8</v>
          </cell>
          <cell r="AB107">
            <v>4968.63</v>
          </cell>
          <cell r="AC107">
            <v>3933.35</v>
          </cell>
          <cell r="AD107">
            <v>3062.96</v>
          </cell>
          <cell r="AE107">
            <v>2270.66</v>
          </cell>
          <cell r="AF107">
            <v>1563.47</v>
          </cell>
          <cell r="AG107">
            <v>946.62</v>
          </cell>
          <cell r="AH107">
            <v>424.91</v>
          </cell>
          <cell r="AI107">
            <v>0.3</v>
          </cell>
          <cell r="AJ107">
            <v>0.4</v>
          </cell>
          <cell r="AK107">
            <v>0.4</v>
          </cell>
          <cell r="AL107">
            <v>0.4</v>
          </cell>
          <cell r="AM107">
            <v>0.4</v>
          </cell>
          <cell r="AN107">
            <v>0.4</v>
          </cell>
          <cell r="AO107">
            <v>0.4</v>
          </cell>
          <cell r="AP107">
            <v>0.4</v>
          </cell>
          <cell r="AQ107">
            <v>0.4</v>
          </cell>
          <cell r="AR107">
            <v>0.4</v>
          </cell>
          <cell r="AS107">
            <v>0.4</v>
          </cell>
          <cell r="AT107">
            <v>0.4</v>
          </cell>
          <cell r="AU107">
            <v>0.4</v>
          </cell>
          <cell r="AV107">
            <v>0.4</v>
          </cell>
          <cell r="AW107">
            <v>0.4</v>
          </cell>
          <cell r="AX107">
            <v>0.4</v>
          </cell>
          <cell r="AY107">
            <v>0.4</v>
          </cell>
          <cell r="AZ107">
            <v>0.4</v>
          </cell>
          <cell r="BA107">
            <v>0.4</v>
          </cell>
          <cell r="BB107">
            <v>0.4</v>
          </cell>
          <cell r="BC107">
            <v>0.4</v>
          </cell>
        </row>
        <row r="108">
          <cell r="A108" t="str">
            <v>ACIPOIL[ALLC]</v>
          </cell>
          <cell r="B108" t="str">
            <v>MW</v>
          </cell>
          <cell r="C108" t="str">
            <v>EnerBase</v>
          </cell>
          <cell r="D108" t="str">
            <v>ACIPOIL[ALLC]_MWS3</v>
          </cell>
          <cell r="E108">
            <v>6822.52</v>
          </cell>
          <cell r="F108">
            <v>6619.83</v>
          </cell>
          <cell r="G108">
            <v>6304.23</v>
          </cell>
          <cell r="H108">
            <v>6176.33</v>
          </cell>
          <cell r="I108">
            <v>5629.76</v>
          </cell>
          <cell r="J108">
            <v>7271.14</v>
          </cell>
          <cell r="K108">
            <v>7061.53</v>
          </cell>
          <cell r="L108">
            <v>6976.02</v>
          </cell>
          <cell r="M108">
            <v>6899.94</v>
          </cell>
          <cell r="N108">
            <v>6994.51</v>
          </cell>
          <cell r="O108">
            <v>6870.67</v>
          </cell>
          <cell r="P108">
            <v>6420.79</v>
          </cell>
          <cell r="Q108">
            <v>6455.25</v>
          </cell>
          <cell r="R108">
            <v>6161.63</v>
          </cell>
          <cell r="S108">
            <v>6073.44</v>
          </cell>
          <cell r="T108">
            <v>6180.79</v>
          </cell>
          <cell r="U108">
            <v>5860.5</v>
          </cell>
          <cell r="V108">
            <v>5917.7</v>
          </cell>
          <cell r="W108">
            <v>5902.45</v>
          </cell>
          <cell r="X108">
            <v>5782.44</v>
          </cell>
          <cell r="Y108">
            <v>5395.44</v>
          </cell>
          <cell r="Z108">
            <v>9093.84</v>
          </cell>
          <cell r="AA108">
            <v>8323.5400000000009</v>
          </cell>
          <cell r="AB108">
            <v>7882.26</v>
          </cell>
          <cell r="AC108">
            <v>7971.83</v>
          </cell>
          <cell r="AD108">
            <v>7946.34</v>
          </cell>
          <cell r="AE108">
            <v>7917.09</v>
          </cell>
          <cell r="AF108">
            <v>7910.13</v>
          </cell>
          <cell r="AG108">
            <v>7894.98</v>
          </cell>
          <cell r="AH108">
            <v>7837.62</v>
          </cell>
          <cell r="AI108">
            <v>7777.88</v>
          </cell>
          <cell r="AJ108">
            <v>7725.76</v>
          </cell>
          <cell r="AK108">
            <v>7705.96</v>
          </cell>
          <cell r="AL108">
            <v>7731.14</v>
          </cell>
          <cell r="AM108">
            <v>7773.1</v>
          </cell>
          <cell r="AN108">
            <v>7815.57</v>
          </cell>
          <cell r="AO108">
            <v>7867.22</v>
          </cell>
          <cell r="AP108">
            <v>7905.36</v>
          </cell>
          <cell r="AQ108">
            <v>7929.35</v>
          </cell>
          <cell r="AR108">
            <v>7946.93</v>
          </cell>
          <cell r="AS108">
            <v>7974.04</v>
          </cell>
          <cell r="AT108">
            <v>7817.67</v>
          </cell>
          <cell r="AU108">
            <v>7707.62</v>
          </cell>
          <cell r="AV108">
            <v>7624.65</v>
          </cell>
          <cell r="AW108">
            <v>7531.51</v>
          </cell>
          <cell r="AX108">
            <v>7437.07</v>
          </cell>
          <cell r="AY108">
            <v>7335.55</v>
          </cell>
          <cell r="AZ108">
            <v>7227.42</v>
          </cell>
          <cell r="BA108">
            <v>7112.75</v>
          </cell>
          <cell r="BB108">
            <v>6996.43</v>
          </cell>
          <cell r="BC108">
            <v>6876.67</v>
          </cell>
        </row>
        <row r="109">
          <cell r="A109" t="str">
            <v>ACIPOIL[ALLC]</v>
          </cell>
          <cell r="B109" t="str">
            <v>MW</v>
          </cell>
          <cell r="C109" t="str">
            <v>EnerBlue</v>
          </cell>
          <cell r="D109" t="str">
            <v>ACIPOIL[ALLC]_MWS1</v>
          </cell>
          <cell r="E109">
            <v>6822.52</v>
          </cell>
          <cell r="F109">
            <v>6619.83</v>
          </cell>
          <cell r="G109">
            <v>6304.23</v>
          </cell>
          <cell r="H109">
            <v>6176.33</v>
          </cell>
          <cell r="I109">
            <v>5629.76</v>
          </cell>
          <cell r="J109">
            <v>7271.14</v>
          </cell>
          <cell r="K109">
            <v>7061.53</v>
          </cell>
          <cell r="L109">
            <v>6976.02</v>
          </cell>
          <cell r="M109">
            <v>6899.94</v>
          </cell>
          <cell r="N109">
            <v>6994.51</v>
          </cell>
          <cell r="O109">
            <v>6870.67</v>
          </cell>
          <cell r="P109">
            <v>6420.79</v>
          </cell>
          <cell r="Q109">
            <v>6455.25</v>
          </cell>
          <cell r="R109">
            <v>6161.63</v>
          </cell>
          <cell r="S109">
            <v>6073.44</v>
          </cell>
          <cell r="T109">
            <v>6180.79</v>
          </cell>
          <cell r="U109">
            <v>5860.5</v>
          </cell>
          <cell r="V109">
            <v>5917.7</v>
          </cell>
          <cell r="W109">
            <v>5902.45</v>
          </cell>
          <cell r="X109">
            <v>5782.44</v>
          </cell>
          <cell r="Y109">
            <v>5395.44</v>
          </cell>
          <cell r="Z109">
            <v>9093.84</v>
          </cell>
          <cell r="AA109">
            <v>8323.5400000000009</v>
          </cell>
          <cell r="AB109">
            <v>7882.26</v>
          </cell>
          <cell r="AC109">
            <v>7980.44</v>
          </cell>
          <cell r="AD109">
            <v>7967.29</v>
          </cell>
          <cell r="AE109">
            <v>8007.79</v>
          </cell>
          <cell r="AF109">
            <v>7961.24</v>
          </cell>
          <cell r="AG109">
            <v>7871.55</v>
          </cell>
          <cell r="AH109">
            <v>7744.49</v>
          </cell>
          <cell r="AI109">
            <v>7676.11</v>
          </cell>
          <cell r="AJ109">
            <v>7603.86</v>
          </cell>
          <cell r="AK109">
            <v>7496.59</v>
          </cell>
          <cell r="AL109">
            <v>7494.13</v>
          </cell>
          <cell r="AM109">
            <v>7434.8</v>
          </cell>
          <cell r="AN109">
            <v>7355.65</v>
          </cell>
          <cell r="AO109">
            <v>7229.42</v>
          </cell>
          <cell r="AP109">
            <v>7091.58</v>
          </cell>
          <cell r="AQ109">
            <v>6949.86</v>
          </cell>
          <cell r="AR109">
            <v>6824.39</v>
          </cell>
          <cell r="AS109">
            <v>6711.93</v>
          </cell>
          <cell r="AT109">
            <v>6416.35</v>
          </cell>
          <cell r="AU109">
            <v>6171.7</v>
          </cell>
          <cell r="AV109">
            <v>5965.06</v>
          </cell>
          <cell r="AW109">
            <v>5741.87</v>
          </cell>
          <cell r="AX109">
            <v>5515.14</v>
          </cell>
          <cell r="AY109">
            <v>5276.12</v>
          </cell>
          <cell r="AZ109">
            <v>5030.46</v>
          </cell>
          <cell r="BA109">
            <v>4779.97</v>
          </cell>
          <cell r="BB109">
            <v>4526.54</v>
          </cell>
          <cell r="BC109">
            <v>4265.3</v>
          </cell>
        </row>
        <row r="110">
          <cell r="A110" t="str">
            <v>ACIPOIL[ALLC]</v>
          </cell>
          <cell r="B110" t="str">
            <v>MW</v>
          </cell>
          <cell r="C110" t="str">
            <v>EnerGreen</v>
          </cell>
          <cell r="D110" t="str">
            <v>ACIPOIL[ALLC]_MWS2</v>
          </cell>
          <cell r="E110">
            <v>6822.52</v>
          </cell>
          <cell r="F110">
            <v>6619.83</v>
          </cell>
          <cell r="G110">
            <v>6304.23</v>
          </cell>
          <cell r="H110">
            <v>6176.33</v>
          </cell>
          <cell r="I110">
            <v>5629.76</v>
          </cell>
          <cell r="J110">
            <v>7271.14</v>
          </cell>
          <cell r="K110">
            <v>7061.53</v>
          </cell>
          <cell r="L110">
            <v>6976.02</v>
          </cell>
          <cell r="M110">
            <v>6899.94</v>
          </cell>
          <cell r="N110">
            <v>6994.51</v>
          </cell>
          <cell r="O110">
            <v>6870.67</v>
          </cell>
          <cell r="P110">
            <v>6420.79</v>
          </cell>
          <cell r="Q110">
            <v>6455.25</v>
          </cell>
          <cell r="R110">
            <v>6161.63</v>
          </cell>
          <cell r="S110">
            <v>6073.44</v>
          </cell>
          <cell r="T110">
            <v>6180.79</v>
          </cell>
          <cell r="U110">
            <v>5860.5</v>
          </cell>
          <cell r="V110">
            <v>5917.7</v>
          </cell>
          <cell r="W110">
            <v>5902.45</v>
          </cell>
          <cell r="X110">
            <v>5782.44</v>
          </cell>
          <cell r="Y110">
            <v>5395.44</v>
          </cell>
          <cell r="Z110">
            <v>9093.84</v>
          </cell>
          <cell r="AA110">
            <v>8323.5400000000009</v>
          </cell>
          <cell r="AB110">
            <v>7882.26</v>
          </cell>
          <cell r="AC110">
            <v>8005.3</v>
          </cell>
          <cell r="AD110">
            <v>8040.21</v>
          </cell>
          <cell r="AE110">
            <v>8062.85</v>
          </cell>
          <cell r="AF110">
            <v>7979.2</v>
          </cell>
          <cell r="AG110">
            <v>7856.43</v>
          </cell>
          <cell r="AH110">
            <v>7707.66</v>
          </cell>
          <cell r="AI110">
            <v>7610.82</v>
          </cell>
          <cell r="AJ110">
            <v>7472.71</v>
          </cell>
          <cell r="AK110">
            <v>7323.03</v>
          </cell>
          <cell r="AL110">
            <v>7182.02</v>
          </cell>
          <cell r="AM110">
            <v>7038.24</v>
          </cell>
          <cell r="AN110">
            <v>6886.29</v>
          </cell>
          <cell r="AO110">
            <v>6748.53</v>
          </cell>
          <cell r="AP110">
            <v>6603.19</v>
          </cell>
          <cell r="AQ110">
            <v>6451.29</v>
          </cell>
          <cell r="AR110">
            <v>6300.92</v>
          </cell>
          <cell r="AS110">
            <v>6165.6</v>
          </cell>
          <cell r="AT110">
            <v>5849.83</v>
          </cell>
          <cell r="AU110">
            <v>5585.66</v>
          </cell>
          <cell r="AV110">
            <v>5353.75</v>
          </cell>
          <cell r="AW110">
            <v>5111.78</v>
          </cell>
          <cell r="AX110">
            <v>4865.6099999999997</v>
          </cell>
          <cell r="AY110">
            <v>4610.33</v>
          </cell>
          <cell r="AZ110">
            <v>4351.93</v>
          </cell>
          <cell r="BA110">
            <v>4091.83</v>
          </cell>
          <cell r="BB110">
            <v>3831.23</v>
          </cell>
          <cell r="BC110">
            <v>3565.59</v>
          </cell>
        </row>
        <row r="111">
          <cell r="A111" t="str">
            <v>ACIPGAS[ALLC]</v>
          </cell>
          <cell r="B111" t="str">
            <v>MW</v>
          </cell>
          <cell r="C111" t="str">
            <v>EnerBase</v>
          </cell>
          <cell r="D111" t="str">
            <v>ACIPGAS[ALLC]_MWS3</v>
          </cell>
          <cell r="E111">
            <v>6377.37</v>
          </cell>
          <cell r="F111">
            <v>8064.4</v>
          </cell>
          <cell r="G111">
            <v>8509.4</v>
          </cell>
          <cell r="H111">
            <v>10312.4</v>
          </cell>
          <cell r="I111">
            <v>10316.959999999999</v>
          </cell>
          <cell r="J111">
            <v>12038.7</v>
          </cell>
          <cell r="K111">
            <v>12226.3</v>
          </cell>
          <cell r="L111">
            <v>12384.6</v>
          </cell>
          <cell r="M111">
            <v>12232.4</v>
          </cell>
          <cell r="N111">
            <v>15995.8</v>
          </cell>
          <cell r="O111">
            <v>17845.400000000001</v>
          </cell>
          <cell r="P111">
            <v>17446.900000000001</v>
          </cell>
          <cell r="Q111">
            <v>15721.5</v>
          </cell>
          <cell r="R111">
            <v>16446.599999999999</v>
          </cell>
          <cell r="S111">
            <v>16798.5</v>
          </cell>
          <cell r="T111">
            <v>19284</v>
          </cell>
          <cell r="U111">
            <v>19040.8</v>
          </cell>
          <cell r="V111">
            <v>18649.8</v>
          </cell>
          <cell r="W111">
            <v>19333.8</v>
          </cell>
          <cell r="X111">
            <v>19726.8</v>
          </cell>
          <cell r="Y111">
            <v>20487.400000000001</v>
          </cell>
          <cell r="Z111">
            <v>21293.4</v>
          </cell>
          <cell r="AA111">
            <v>22238.3</v>
          </cell>
          <cell r="AB111">
            <v>21954.1</v>
          </cell>
          <cell r="AC111">
            <v>22180.98</v>
          </cell>
          <cell r="AD111">
            <v>22402</v>
          </cell>
          <cell r="AE111">
            <v>22605.75</v>
          </cell>
          <cell r="AF111">
            <v>23137.279999999999</v>
          </cell>
          <cell r="AG111">
            <v>23665.07</v>
          </cell>
          <cell r="AH111">
            <v>23904.94</v>
          </cell>
          <cell r="AI111">
            <v>24012.42</v>
          </cell>
          <cell r="AJ111">
            <v>24152.22</v>
          </cell>
          <cell r="AK111">
            <v>24548.33</v>
          </cell>
          <cell r="AL111">
            <v>25068.560000000001</v>
          </cell>
          <cell r="AM111">
            <v>25696.240000000002</v>
          </cell>
          <cell r="AN111">
            <v>26320.02</v>
          </cell>
          <cell r="AO111">
            <v>26826.09</v>
          </cell>
          <cell r="AP111">
            <v>27247.55</v>
          </cell>
          <cell r="AQ111">
            <v>27654.12</v>
          </cell>
          <cell r="AR111">
            <v>27973.15</v>
          </cell>
          <cell r="AS111">
            <v>28253.82</v>
          </cell>
          <cell r="AT111">
            <v>28597.4</v>
          </cell>
          <cell r="AU111">
            <v>28964.59</v>
          </cell>
          <cell r="AV111">
            <v>29376.49</v>
          </cell>
          <cell r="AW111">
            <v>29829.84</v>
          </cell>
          <cell r="AX111">
            <v>30352.58</v>
          </cell>
          <cell r="AY111">
            <v>30925.119999999999</v>
          </cell>
          <cell r="AZ111">
            <v>31548.46</v>
          </cell>
          <cell r="BA111">
            <v>32234.28</v>
          </cell>
          <cell r="BB111">
            <v>33001.31</v>
          </cell>
          <cell r="BC111">
            <v>33863.86</v>
          </cell>
        </row>
        <row r="112">
          <cell r="A112" t="str">
            <v>ACIPGAS[ALLC]</v>
          </cell>
          <cell r="B112" t="str">
            <v>MW</v>
          </cell>
          <cell r="C112" t="str">
            <v>EnerBlue</v>
          </cell>
          <cell r="D112" t="str">
            <v>ACIPGAS[ALLC]_MWS1</v>
          </cell>
          <cell r="E112">
            <v>6377.37</v>
          </cell>
          <cell r="F112">
            <v>8064.4</v>
          </cell>
          <cell r="G112">
            <v>8509.4</v>
          </cell>
          <cell r="H112">
            <v>10312.4</v>
          </cell>
          <cell r="I112">
            <v>10316.959999999999</v>
          </cell>
          <cell r="J112">
            <v>12038.7</v>
          </cell>
          <cell r="K112">
            <v>12226.3</v>
          </cell>
          <cell r="L112">
            <v>12384.6</v>
          </cell>
          <cell r="M112">
            <v>12232.4</v>
          </cell>
          <cell r="N112">
            <v>15995.8</v>
          </cell>
          <cell r="O112">
            <v>17845.400000000001</v>
          </cell>
          <cell r="P112">
            <v>17446.900000000001</v>
          </cell>
          <cell r="Q112">
            <v>15721.5</v>
          </cell>
          <cell r="R112">
            <v>16446.599999999999</v>
          </cell>
          <cell r="S112">
            <v>16798.5</v>
          </cell>
          <cell r="T112">
            <v>19284</v>
          </cell>
          <cell r="U112">
            <v>19040.8</v>
          </cell>
          <cell r="V112">
            <v>18649.8</v>
          </cell>
          <cell r="W112">
            <v>19333.8</v>
          </cell>
          <cell r="X112">
            <v>19726.8</v>
          </cell>
          <cell r="Y112">
            <v>20487.400000000001</v>
          </cell>
          <cell r="Z112">
            <v>21293.4</v>
          </cell>
          <cell r="AA112">
            <v>22238.3</v>
          </cell>
          <cell r="AB112">
            <v>21954.1</v>
          </cell>
          <cell r="AC112">
            <v>21898.720000000001</v>
          </cell>
          <cell r="AD112">
            <v>21808.66</v>
          </cell>
          <cell r="AE112">
            <v>21755.58</v>
          </cell>
          <cell r="AF112">
            <v>21704.79</v>
          </cell>
          <cell r="AG112">
            <v>21492.45</v>
          </cell>
          <cell r="AH112">
            <v>21108.57</v>
          </cell>
          <cell r="AI112">
            <v>20643.09</v>
          </cell>
          <cell r="AJ112">
            <v>20170.96</v>
          </cell>
          <cell r="AK112">
            <v>19677.23</v>
          </cell>
          <cell r="AL112">
            <v>19348.23</v>
          </cell>
          <cell r="AM112">
            <v>18967.490000000002</v>
          </cell>
          <cell r="AN112">
            <v>18540.47</v>
          </cell>
          <cell r="AO112">
            <v>18895.63</v>
          </cell>
          <cell r="AP112">
            <v>19004.32</v>
          </cell>
          <cell r="AQ112">
            <v>19151.77</v>
          </cell>
          <cell r="AR112">
            <v>19240.830000000002</v>
          </cell>
          <cell r="AS112">
            <v>19489.64</v>
          </cell>
          <cell r="AT112">
            <v>19891.16</v>
          </cell>
          <cell r="AU112">
            <v>20509.150000000001</v>
          </cell>
          <cell r="AV112">
            <v>21173.22</v>
          </cell>
          <cell r="AW112">
            <v>21749.48</v>
          </cell>
          <cell r="AX112">
            <v>22411.4</v>
          </cell>
          <cell r="AY112">
            <v>23080.76</v>
          </cell>
          <cell r="AZ112">
            <v>23801.919999999998</v>
          </cell>
          <cell r="BA112">
            <v>24553.83</v>
          </cell>
          <cell r="BB112">
            <v>25313.040000000001</v>
          </cell>
          <cell r="BC112">
            <v>26084.39</v>
          </cell>
        </row>
        <row r="113">
          <cell r="A113" t="str">
            <v>ACIPGAS[ALLC]</v>
          </cell>
          <cell r="B113" t="str">
            <v>MW</v>
          </cell>
          <cell r="C113" t="str">
            <v>EnerGreen</v>
          </cell>
          <cell r="D113" t="str">
            <v>ACIPGAS[ALLC]_MWS2</v>
          </cell>
          <cell r="E113">
            <v>6377.37</v>
          </cell>
          <cell r="F113">
            <v>8064.4</v>
          </cell>
          <cell r="G113">
            <v>8509.4</v>
          </cell>
          <cell r="H113">
            <v>10312.4</v>
          </cell>
          <cell r="I113">
            <v>10316.959999999999</v>
          </cell>
          <cell r="J113">
            <v>12038.7</v>
          </cell>
          <cell r="K113">
            <v>12226.3</v>
          </cell>
          <cell r="L113">
            <v>12384.6</v>
          </cell>
          <cell r="M113">
            <v>12232.4</v>
          </cell>
          <cell r="N113">
            <v>15995.8</v>
          </cell>
          <cell r="O113">
            <v>17845.400000000001</v>
          </cell>
          <cell r="P113">
            <v>17446.900000000001</v>
          </cell>
          <cell r="Q113">
            <v>15721.5</v>
          </cell>
          <cell r="R113">
            <v>16446.599999999999</v>
          </cell>
          <cell r="S113">
            <v>16798.5</v>
          </cell>
          <cell r="T113">
            <v>19284</v>
          </cell>
          <cell r="U113">
            <v>19040.8</v>
          </cell>
          <cell r="V113">
            <v>18649.8</v>
          </cell>
          <cell r="W113">
            <v>19333.8</v>
          </cell>
          <cell r="X113">
            <v>19726.8</v>
          </cell>
          <cell r="Y113">
            <v>20487.400000000001</v>
          </cell>
          <cell r="Z113">
            <v>21293.4</v>
          </cell>
          <cell r="AA113">
            <v>22238.3</v>
          </cell>
          <cell r="AB113">
            <v>21954.1</v>
          </cell>
          <cell r="AC113">
            <v>21767.48</v>
          </cell>
          <cell r="AD113">
            <v>21539.4</v>
          </cell>
          <cell r="AE113">
            <v>21239.56</v>
          </cell>
          <cell r="AF113">
            <v>21008.33</v>
          </cell>
          <cell r="AG113">
            <v>20654.52</v>
          </cell>
          <cell r="AH113">
            <v>20160.28</v>
          </cell>
          <cell r="AI113">
            <v>19546.259999999998</v>
          </cell>
          <cell r="AJ113">
            <v>18899.66</v>
          </cell>
          <cell r="AK113">
            <v>18279</v>
          </cell>
          <cell r="AL113">
            <v>17626</v>
          </cell>
          <cell r="AM113">
            <v>17026.86</v>
          </cell>
          <cell r="AN113">
            <v>16393.39</v>
          </cell>
          <cell r="AO113">
            <v>16260.56</v>
          </cell>
          <cell r="AP113">
            <v>16095.04</v>
          </cell>
          <cell r="AQ113">
            <v>16156.8</v>
          </cell>
          <cell r="AR113">
            <v>16332.61</v>
          </cell>
          <cell r="AS113">
            <v>16642.259999999998</v>
          </cell>
          <cell r="AT113">
            <v>17093.509999999998</v>
          </cell>
          <cell r="AU113">
            <v>17814.599999999999</v>
          </cell>
          <cell r="AV113">
            <v>18576.25</v>
          </cell>
          <cell r="AW113">
            <v>19314.57</v>
          </cell>
          <cell r="AX113">
            <v>20086.34</v>
          </cell>
          <cell r="AY113">
            <v>20900.93</v>
          </cell>
          <cell r="AZ113">
            <v>21757.96</v>
          </cell>
          <cell r="BA113">
            <v>22655.48</v>
          </cell>
          <cell r="BB113">
            <v>23520.26</v>
          </cell>
          <cell r="BC113">
            <v>24320.31</v>
          </cell>
        </row>
        <row r="114">
          <cell r="A114" t="str">
            <v>ACIPNUT[ALLC]</v>
          </cell>
          <cell r="B114" t="str">
            <v>MW</v>
          </cell>
          <cell r="C114" t="str">
            <v>EnerBase</v>
          </cell>
          <cell r="D114" t="str">
            <v>ACIPNUT[ALLC]_MWS3</v>
          </cell>
          <cell r="E114">
            <v>10615</v>
          </cell>
          <cell r="F114">
            <v>10615</v>
          </cell>
          <cell r="G114">
            <v>10615</v>
          </cell>
          <cell r="H114">
            <v>10615</v>
          </cell>
          <cell r="I114">
            <v>12810.7</v>
          </cell>
          <cell r="J114">
            <v>13347.2</v>
          </cell>
          <cell r="K114">
            <v>13401.5</v>
          </cell>
          <cell r="L114">
            <v>13431.5</v>
          </cell>
          <cell r="M114">
            <v>13456.8</v>
          </cell>
          <cell r="N114">
            <v>12723</v>
          </cell>
          <cell r="O114">
            <v>12698.2</v>
          </cell>
          <cell r="P114">
            <v>12783.8</v>
          </cell>
          <cell r="Q114">
            <v>13560.3</v>
          </cell>
          <cell r="R114">
            <v>14054.2</v>
          </cell>
          <cell r="S114">
            <v>14055.4</v>
          </cell>
          <cell r="T114">
            <v>14033</v>
          </cell>
          <cell r="U114">
            <v>14033</v>
          </cell>
          <cell r="V114">
            <v>14033</v>
          </cell>
          <cell r="W114">
            <v>14033</v>
          </cell>
          <cell r="X114">
            <v>14033</v>
          </cell>
          <cell r="Y114">
            <v>14033</v>
          </cell>
          <cell r="Z114">
            <v>14033</v>
          </cell>
          <cell r="AA114">
            <v>14033</v>
          </cell>
          <cell r="AB114">
            <v>14033</v>
          </cell>
          <cell r="AC114">
            <v>13884.3</v>
          </cell>
          <cell r="AD114">
            <v>13884.4</v>
          </cell>
          <cell r="AE114">
            <v>14093.3</v>
          </cell>
          <cell r="AF114">
            <v>14153.4</v>
          </cell>
          <cell r="AG114">
            <v>14273.5</v>
          </cell>
          <cell r="AH114">
            <v>14393.6</v>
          </cell>
          <cell r="AI114">
            <v>14513.7</v>
          </cell>
          <cell r="AJ114">
            <v>14573.8</v>
          </cell>
          <cell r="AK114">
            <v>14633.9</v>
          </cell>
          <cell r="AL114">
            <v>14634</v>
          </cell>
          <cell r="AM114">
            <v>14634.1</v>
          </cell>
          <cell r="AN114">
            <v>14634.2</v>
          </cell>
          <cell r="AO114">
            <v>14635.13</v>
          </cell>
          <cell r="AP114">
            <v>14636.84</v>
          </cell>
          <cell r="AQ114">
            <v>14639.21</v>
          </cell>
          <cell r="AR114">
            <v>14642.18</v>
          </cell>
          <cell r="AS114">
            <v>14645.71</v>
          </cell>
          <cell r="AT114">
            <v>14432.82</v>
          </cell>
          <cell r="AU114">
            <v>14223.1</v>
          </cell>
          <cell r="AV114">
            <v>14016.91</v>
          </cell>
          <cell r="AW114">
            <v>13819.1</v>
          </cell>
          <cell r="AX114">
            <v>13625.26</v>
          </cell>
          <cell r="AY114">
            <v>13429.78</v>
          </cell>
          <cell r="AZ114">
            <v>13237.7</v>
          </cell>
          <cell r="BA114">
            <v>13047.33</v>
          </cell>
          <cell r="BB114">
            <v>12860.22</v>
          </cell>
          <cell r="BC114">
            <v>12676.62</v>
          </cell>
        </row>
        <row r="115">
          <cell r="A115" t="str">
            <v>ACIPNUT[ALLC]</v>
          </cell>
          <cell r="B115" t="str">
            <v>MW</v>
          </cell>
          <cell r="C115" t="str">
            <v>EnerBlue</v>
          </cell>
          <cell r="D115" t="str">
            <v>ACIPNUT[ALLC]_MWS1</v>
          </cell>
          <cell r="E115">
            <v>10615</v>
          </cell>
          <cell r="F115">
            <v>10615</v>
          </cell>
          <cell r="G115">
            <v>10615</v>
          </cell>
          <cell r="H115">
            <v>10615</v>
          </cell>
          <cell r="I115">
            <v>12810.7</v>
          </cell>
          <cell r="J115">
            <v>13347.2</v>
          </cell>
          <cell r="K115">
            <v>13401.5</v>
          </cell>
          <cell r="L115">
            <v>13431.5</v>
          </cell>
          <cell r="M115">
            <v>13456.8</v>
          </cell>
          <cell r="N115">
            <v>12723</v>
          </cell>
          <cell r="O115">
            <v>12698.2</v>
          </cell>
          <cell r="P115">
            <v>12783.8</v>
          </cell>
          <cell r="Q115">
            <v>13560.3</v>
          </cell>
          <cell r="R115">
            <v>14054.2</v>
          </cell>
          <cell r="S115">
            <v>14055.4</v>
          </cell>
          <cell r="T115">
            <v>14033</v>
          </cell>
          <cell r="U115">
            <v>14033</v>
          </cell>
          <cell r="V115">
            <v>14033</v>
          </cell>
          <cell r="W115">
            <v>14033</v>
          </cell>
          <cell r="X115">
            <v>14033</v>
          </cell>
          <cell r="Y115">
            <v>14033</v>
          </cell>
          <cell r="Z115">
            <v>14033</v>
          </cell>
          <cell r="AA115">
            <v>14033</v>
          </cell>
          <cell r="AB115">
            <v>14033</v>
          </cell>
          <cell r="AC115">
            <v>13884.3</v>
          </cell>
          <cell r="AD115">
            <v>13884.4</v>
          </cell>
          <cell r="AE115">
            <v>14093.3</v>
          </cell>
          <cell r="AF115">
            <v>14153.4</v>
          </cell>
          <cell r="AG115">
            <v>14273.5</v>
          </cell>
          <cell r="AH115">
            <v>14393.6</v>
          </cell>
          <cell r="AI115">
            <v>14513.7</v>
          </cell>
          <cell r="AJ115">
            <v>14573.8</v>
          </cell>
          <cell r="AK115">
            <v>14633.9</v>
          </cell>
          <cell r="AL115">
            <v>14634</v>
          </cell>
          <cell r="AM115">
            <v>14634.1</v>
          </cell>
          <cell r="AN115">
            <v>14634.2</v>
          </cell>
          <cell r="AO115">
            <v>14638.69</v>
          </cell>
          <cell r="AP115">
            <v>14645.39</v>
          </cell>
          <cell r="AQ115">
            <v>14654.6</v>
          </cell>
          <cell r="AR115">
            <v>14665.29</v>
          </cell>
          <cell r="AS115">
            <v>14685.66</v>
          </cell>
          <cell r="AT115">
            <v>14609.91</v>
          </cell>
          <cell r="AU115">
            <v>14574.07</v>
          </cell>
          <cell r="AV115">
            <v>14555.51</v>
          </cell>
          <cell r="AW115">
            <v>14523.39</v>
          </cell>
          <cell r="AX115">
            <v>14514.04</v>
          </cell>
          <cell r="AY115">
            <v>14512.63</v>
          </cell>
          <cell r="AZ115">
            <v>14530.58</v>
          </cell>
          <cell r="BA115">
            <v>14562.65</v>
          </cell>
          <cell r="BB115">
            <v>14604.09</v>
          </cell>
          <cell r="BC115">
            <v>14655.58</v>
          </cell>
        </row>
        <row r="116">
          <cell r="A116" t="str">
            <v>ACIPNUT[ALLC]</v>
          </cell>
          <cell r="B116" t="str">
            <v>MW</v>
          </cell>
          <cell r="C116" t="str">
            <v>EnerGreen</v>
          </cell>
          <cell r="D116" t="str">
            <v>ACIPNUT[ALLC]_MWS2</v>
          </cell>
          <cell r="E116">
            <v>10615</v>
          </cell>
          <cell r="F116">
            <v>10615</v>
          </cell>
          <cell r="G116">
            <v>10615</v>
          </cell>
          <cell r="H116">
            <v>10615</v>
          </cell>
          <cell r="I116">
            <v>12810.7</v>
          </cell>
          <cell r="J116">
            <v>13347.2</v>
          </cell>
          <cell r="K116">
            <v>13401.5</v>
          </cell>
          <cell r="L116">
            <v>13431.5</v>
          </cell>
          <cell r="M116">
            <v>13456.8</v>
          </cell>
          <cell r="N116">
            <v>12723</v>
          </cell>
          <cell r="O116">
            <v>12698.2</v>
          </cell>
          <cell r="P116">
            <v>12783.8</v>
          </cell>
          <cell r="Q116">
            <v>13560.3</v>
          </cell>
          <cell r="R116">
            <v>14054.2</v>
          </cell>
          <cell r="S116">
            <v>14055.4</v>
          </cell>
          <cell r="T116">
            <v>14033</v>
          </cell>
          <cell r="U116">
            <v>14033</v>
          </cell>
          <cell r="V116">
            <v>14033</v>
          </cell>
          <cell r="W116">
            <v>14033</v>
          </cell>
          <cell r="X116">
            <v>14033</v>
          </cell>
          <cell r="Y116">
            <v>14033</v>
          </cell>
          <cell r="Z116">
            <v>14033</v>
          </cell>
          <cell r="AA116">
            <v>14033</v>
          </cell>
          <cell r="AB116">
            <v>14033</v>
          </cell>
          <cell r="AC116">
            <v>13884.3</v>
          </cell>
          <cell r="AD116">
            <v>13884.4</v>
          </cell>
          <cell r="AE116">
            <v>14093.3</v>
          </cell>
          <cell r="AF116">
            <v>14153.4</v>
          </cell>
          <cell r="AG116">
            <v>14273.5</v>
          </cell>
          <cell r="AH116">
            <v>14393.6</v>
          </cell>
          <cell r="AI116">
            <v>14513.7</v>
          </cell>
          <cell r="AJ116">
            <v>14573.8</v>
          </cell>
          <cell r="AK116">
            <v>14633.9</v>
          </cell>
          <cell r="AL116">
            <v>14634</v>
          </cell>
          <cell r="AM116">
            <v>14634.1</v>
          </cell>
          <cell r="AN116">
            <v>14634.2</v>
          </cell>
          <cell r="AO116">
            <v>14635.54</v>
          </cell>
          <cell r="AP116">
            <v>14638.11</v>
          </cell>
          <cell r="AQ116">
            <v>14642.15</v>
          </cell>
          <cell r="AR116">
            <v>14651.17</v>
          </cell>
          <cell r="AS116">
            <v>14667.88</v>
          </cell>
          <cell r="AT116">
            <v>14540.68</v>
          </cell>
          <cell r="AU116">
            <v>14459.93</v>
          </cell>
          <cell r="AV116">
            <v>14402.98</v>
          </cell>
          <cell r="AW116">
            <v>14358.24</v>
          </cell>
          <cell r="AX116">
            <v>14326.26</v>
          </cell>
          <cell r="AY116">
            <v>14306.25</v>
          </cell>
          <cell r="AZ116">
            <v>14304.07</v>
          </cell>
          <cell r="BA116">
            <v>14318.28</v>
          </cell>
          <cell r="BB116">
            <v>14338.92</v>
          </cell>
          <cell r="BC116">
            <v>14358.45</v>
          </cell>
        </row>
        <row r="117">
          <cell r="A117" t="str">
            <v>ACIPOTH[ALLC]</v>
          </cell>
          <cell r="B117" t="str">
            <v>MW</v>
          </cell>
          <cell r="C117" t="str">
            <v>EnerBase</v>
          </cell>
          <cell r="D117" t="str">
            <v>ACIPOTH[ALLC]_MWS3</v>
          </cell>
          <cell r="E117">
            <v>20</v>
          </cell>
          <cell r="F117">
            <v>20</v>
          </cell>
          <cell r="G117">
            <v>20</v>
          </cell>
          <cell r="H117">
            <v>20</v>
          </cell>
          <cell r="I117">
            <v>20</v>
          </cell>
          <cell r="J117">
            <v>20</v>
          </cell>
          <cell r="K117">
            <v>20</v>
          </cell>
          <cell r="L117">
            <v>20</v>
          </cell>
          <cell r="M117">
            <v>20</v>
          </cell>
          <cell r="N117">
            <v>20</v>
          </cell>
          <cell r="O117">
            <v>20</v>
          </cell>
          <cell r="P117">
            <v>20</v>
          </cell>
          <cell r="Q117">
            <v>20</v>
          </cell>
          <cell r="R117">
            <v>20</v>
          </cell>
          <cell r="S117">
            <v>20</v>
          </cell>
          <cell r="T117">
            <v>20</v>
          </cell>
          <cell r="U117">
            <v>20</v>
          </cell>
          <cell r="V117">
            <v>20</v>
          </cell>
          <cell r="W117">
            <v>20</v>
          </cell>
          <cell r="X117">
            <v>20</v>
          </cell>
          <cell r="Y117">
            <v>20</v>
          </cell>
          <cell r="Z117">
            <v>20</v>
          </cell>
          <cell r="AA117">
            <v>20.7</v>
          </cell>
          <cell r="AB117">
            <v>19.82</v>
          </cell>
          <cell r="AC117">
            <v>20.13</v>
          </cell>
          <cell r="AD117">
            <v>20.16</v>
          </cell>
          <cell r="AE117">
            <v>20.350000000000001</v>
          </cell>
          <cell r="AF117">
            <v>20.63</v>
          </cell>
          <cell r="AG117">
            <v>21.04</v>
          </cell>
          <cell r="AH117">
            <v>21.62</v>
          </cell>
          <cell r="AI117">
            <v>22.41</v>
          </cell>
          <cell r="AJ117">
            <v>23.49</v>
          </cell>
          <cell r="AK117">
            <v>24.68</v>
          </cell>
          <cell r="AL117">
            <v>26.06</v>
          </cell>
          <cell r="AM117">
            <v>27.67</v>
          </cell>
          <cell r="AN117">
            <v>29.57</v>
          </cell>
          <cell r="AO117">
            <v>31.69</v>
          </cell>
          <cell r="AP117">
            <v>34.06</v>
          </cell>
          <cell r="AQ117">
            <v>36.68</v>
          </cell>
          <cell r="AR117">
            <v>39.57</v>
          </cell>
          <cell r="AS117">
            <v>42.74</v>
          </cell>
          <cell r="AT117">
            <v>46.63</v>
          </cell>
          <cell r="AU117">
            <v>52.11</v>
          </cell>
          <cell r="AV117">
            <v>58.97</v>
          </cell>
          <cell r="AW117">
            <v>67.02</v>
          </cell>
          <cell r="AX117">
            <v>76.48</v>
          </cell>
          <cell r="AY117">
            <v>87.58</v>
          </cell>
          <cell r="AZ117">
            <v>100.61</v>
          </cell>
          <cell r="BA117">
            <v>115.92</v>
          </cell>
          <cell r="BB117">
            <v>134.01</v>
          </cell>
          <cell r="BC117">
            <v>155.47999999999999</v>
          </cell>
        </row>
        <row r="118">
          <cell r="A118" t="str">
            <v>ACIPOTH[ALLC]</v>
          </cell>
          <cell r="B118" t="str">
            <v>MW</v>
          </cell>
          <cell r="C118" t="str">
            <v>EnerBlue</v>
          </cell>
          <cell r="D118" t="str">
            <v>ACIPOTH[ALLC]_MWS1</v>
          </cell>
          <cell r="E118">
            <v>20</v>
          </cell>
          <cell r="F118">
            <v>20</v>
          </cell>
          <cell r="G118">
            <v>20</v>
          </cell>
          <cell r="H118">
            <v>20</v>
          </cell>
          <cell r="I118">
            <v>20</v>
          </cell>
          <cell r="J118">
            <v>20</v>
          </cell>
          <cell r="K118">
            <v>20</v>
          </cell>
          <cell r="L118">
            <v>20</v>
          </cell>
          <cell r="M118">
            <v>20</v>
          </cell>
          <cell r="N118">
            <v>20</v>
          </cell>
          <cell r="O118">
            <v>20</v>
          </cell>
          <cell r="P118">
            <v>20</v>
          </cell>
          <cell r="Q118">
            <v>20</v>
          </cell>
          <cell r="R118">
            <v>20</v>
          </cell>
          <cell r="S118">
            <v>20</v>
          </cell>
          <cell r="T118">
            <v>20</v>
          </cell>
          <cell r="U118">
            <v>20</v>
          </cell>
          <cell r="V118">
            <v>20</v>
          </cell>
          <cell r="W118">
            <v>20</v>
          </cell>
          <cell r="X118">
            <v>20</v>
          </cell>
          <cell r="Y118">
            <v>20</v>
          </cell>
          <cell r="Z118">
            <v>20</v>
          </cell>
          <cell r="AA118">
            <v>20.7</v>
          </cell>
          <cell r="AB118">
            <v>19.82</v>
          </cell>
          <cell r="AC118">
            <v>20.059999999999999</v>
          </cell>
          <cell r="AD118">
            <v>20.07</v>
          </cell>
          <cell r="AE118">
            <v>20.22</v>
          </cell>
          <cell r="AF118">
            <v>20.52</v>
          </cell>
          <cell r="AG118">
            <v>20.9</v>
          </cell>
          <cell r="AH118">
            <v>21.34</v>
          </cell>
          <cell r="AI118">
            <v>21.91</v>
          </cell>
          <cell r="AJ118">
            <v>22.52</v>
          </cell>
          <cell r="AK118">
            <v>23.14</v>
          </cell>
          <cell r="AL118">
            <v>23.77</v>
          </cell>
          <cell r="AM118">
            <v>24.49</v>
          </cell>
          <cell r="AN118">
            <v>25.3</v>
          </cell>
          <cell r="AO118">
            <v>26.15</v>
          </cell>
          <cell r="AP118">
            <v>27.07</v>
          </cell>
          <cell r="AQ118">
            <v>28.03</v>
          </cell>
          <cell r="AR118">
            <v>29.02</v>
          </cell>
          <cell r="AS118">
            <v>30.04</v>
          </cell>
          <cell r="AT118">
            <v>31.28</v>
          </cell>
          <cell r="AU118">
            <v>33.56</v>
          </cell>
          <cell r="AV118">
            <v>36.61</v>
          </cell>
          <cell r="AW118">
            <v>40.119999999999997</v>
          </cell>
          <cell r="AX118">
            <v>44.17</v>
          </cell>
          <cell r="AY118">
            <v>48.84</v>
          </cell>
          <cell r="AZ118">
            <v>54.25</v>
          </cell>
          <cell r="BA118">
            <v>60.56</v>
          </cell>
          <cell r="BB118">
            <v>67.92</v>
          </cell>
          <cell r="BC118">
            <v>76.55</v>
          </cell>
        </row>
        <row r="119">
          <cell r="A119" t="str">
            <v>ACIPOTH[ALLC]</v>
          </cell>
          <cell r="B119" t="str">
            <v>MW</v>
          </cell>
          <cell r="C119" t="str">
            <v>EnerGreen</v>
          </cell>
          <cell r="D119" t="str">
            <v>ACIPOTH[ALLC]_MWS2</v>
          </cell>
          <cell r="E119">
            <v>20</v>
          </cell>
          <cell r="F119">
            <v>20</v>
          </cell>
          <cell r="G119">
            <v>20</v>
          </cell>
          <cell r="H119">
            <v>20</v>
          </cell>
          <cell r="I119">
            <v>20</v>
          </cell>
          <cell r="J119">
            <v>20</v>
          </cell>
          <cell r="K119">
            <v>20</v>
          </cell>
          <cell r="L119">
            <v>20</v>
          </cell>
          <cell r="M119">
            <v>20</v>
          </cell>
          <cell r="N119">
            <v>20</v>
          </cell>
          <cell r="O119">
            <v>20</v>
          </cell>
          <cell r="P119">
            <v>20</v>
          </cell>
          <cell r="Q119">
            <v>20</v>
          </cell>
          <cell r="R119">
            <v>20</v>
          </cell>
          <cell r="S119">
            <v>20</v>
          </cell>
          <cell r="T119">
            <v>20</v>
          </cell>
          <cell r="U119">
            <v>20</v>
          </cell>
          <cell r="V119">
            <v>20</v>
          </cell>
          <cell r="W119">
            <v>20</v>
          </cell>
          <cell r="X119">
            <v>20</v>
          </cell>
          <cell r="Y119">
            <v>20</v>
          </cell>
          <cell r="Z119">
            <v>20</v>
          </cell>
          <cell r="AA119">
            <v>20.7</v>
          </cell>
          <cell r="AB119">
            <v>19.82</v>
          </cell>
          <cell r="AC119">
            <v>20.059999999999999</v>
          </cell>
          <cell r="AD119">
            <v>20.2</v>
          </cell>
          <cell r="AE119">
            <v>20.56</v>
          </cell>
          <cell r="AF119">
            <v>20.93</v>
          </cell>
          <cell r="AG119">
            <v>21.44</v>
          </cell>
          <cell r="AH119">
            <v>22.01</v>
          </cell>
          <cell r="AI119">
            <v>22.77</v>
          </cell>
          <cell r="AJ119">
            <v>23.59</v>
          </cell>
          <cell r="AK119">
            <v>24.45</v>
          </cell>
          <cell r="AL119">
            <v>25.32</v>
          </cell>
          <cell r="AM119">
            <v>26.41</v>
          </cell>
          <cell r="AN119">
            <v>27.62</v>
          </cell>
          <cell r="AO119">
            <v>28.89</v>
          </cell>
          <cell r="AP119">
            <v>30.25</v>
          </cell>
          <cell r="AQ119">
            <v>31.67</v>
          </cell>
          <cell r="AR119">
            <v>33.200000000000003</v>
          </cell>
          <cell r="AS119">
            <v>34.85</v>
          </cell>
          <cell r="AT119">
            <v>36.92</v>
          </cell>
          <cell r="AU119">
            <v>40.26</v>
          </cell>
          <cell r="AV119">
            <v>44.59</v>
          </cell>
          <cell r="AW119">
            <v>49.7</v>
          </cell>
          <cell r="AX119">
            <v>55.72</v>
          </cell>
          <cell r="AY119">
            <v>62.79</v>
          </cell>
          <cell r="AZ119">
            <v>71.099999999999994</v>
          </cell>
          <cell r="BA119">
            <v>80.86</v>
          </cell>
          <cell r="BB119">
            <v>92.38</v>
          </cell>
          <cell r="BC119">
            <v>106.05</v>
          </cell>
        </row>
        <row r="120">
          <cell r="A120" t="str">
            <v>EM GHG GAS[ALLC,CO2]</v>
          </cell>
          <cell r="B120" t="str">
            <v>ktCO2</v>
          </cell>
          <cell r="C120" t="str">
            <v>EnerBase</v>
          </cell>
          <cell r="D120" t="str">
            <v>EM GHG GAS[ALLC,CO2]_ktCO2S3</v>
          </cell>
          <cell r="E120">
            <v>550318.56000000006</v>
          </cell>
          <cell r="F120">
            <v>542437.68999999994</v>
          </cell>
          <cell r="G120">
            <v>557728.63</v>
          </cell>
          <cell r="H120">
            <v>581833.68999999994</v>
          </cell>
          <cell r="I120">
            <v>571349.13</v>
          </cell>
          <cell r="J120">
            <v>583612.06000000006</v>
          </cell>
          <cell r="K120">
            <v>577880.18999999994</v>
          </cell>
          <cell r="L120">
            <v>606395.56000000006</v>
          </cell>
          <cell r="M120">
            <v>586434.38</v>
          </cell>
          <cell r="N120">
            <v>551975.43999999994</v>
          </cell>
          <cell r="O120">
            <v>569918.68999999994</v>
          </cell>
          <cell r="P120">
            <v>582814.63</v>
          </cell>
          <cell r="Q120">
            <v>583630.25</v>
          </cell>
          <cell r="R120">
            <v>589072.63</v>
          </cell>
          <cell r="S120">
            <v>592107.68999999994</v>
          </cell>
          <cell r="T120">
            <v>590597.75</v>
          </cell>
          <cell r="U120">
            <v>588760.13</v>
          </cell>
          <cell r="V120">
            <v>596402.63</v>
          </cell>
          <cell r="W120">
            <v>609176.88</v>
          </cell>
          <cell r="X120">
            <v>600852.88</v>
          </cell>
          <cell r="Y120">
            <v>545602.93999999994</v>
          </cell>
          <cell r="Z120">
            <v>554471.18999999994</v>
          </cell>
          <cell r="AA120">
            <v>567791.13</v>
          </cell>
          <cell r="AB120">
            <v>567153.31000000006</v>
          </cell>
          <cell r="AC120">
            <v>567859.43999999994</v>
          </cell>
          <cell r="AD120">
            <v>561437</v>
          </cell>
          <cell r="AE120">
            <v>556180.25</v>
          </cell>
          <cell r="AF120">
            <v>548669.68999999994</v>
          </cell>
          <cell r="AG120">
            <v>542590.5</v>
          </cell>
          <cell r="AH120">
            <v>538043.13</v>
          </cell>
          <cell r="AI120">
            <v>531043</v>
          </cell>
          <cell r="AJ120">
            <v>527590.25</v>
          </cell>
          <cell r="AK120">
            <v>520782.28</v>
          </cell>
          <cell r="AL120">
            <v>511074.59</v>
          </cell>
          <cell r="AM120">
            <v>501185.03</v>
          </cell>
          <cell r="AN120">
            <v>492797.59</v>
          </cell>
          <cell r="AO120">
            <v>485065.31</v>
          </cell>
          <cell r="AP120">
            <v>478365.34</v>
          </cell>
          <cell r="AQ120">
            <v>473401.38</v>
          </cell>
          <cell r="AR120">
            <v>469198.22</v>
          </cell>
          <cell r="AS120">
            <v>465537.41</v>
          </cell>
          <cell r="AT120">
            <v>462643.09</v>
          </cell>
          <cell r="AU120">
            <v>460450.75</v>
          </cell>
          <cell r="AV120">
            <v>458776.34</v>
          </cell>
          <cell r="AW120">
            <v>457683.53</v>
          </cell>
          <cell r="AX120">
            <v>457012.34</v>
          </cell>
          <cell r="AY120">
            <v>456273.63</v>
          </cell>
          <cell r="AZ120">
            <v>455603.84</v>
          </cell>
          <cell r="BA120">
            <v>455047.28</v>
          </cell>
          <cell r="BB120">
            <v>454369.38</v>
          </cell>
          <cell r="BC120">
            <v>453596.34</v>
          </cell>
        </row>
        <row r="121">
          <cell r="A121" t="str">
            <v>EM GHG GAS[ALLC,CO2]</v>
          </cell>
          <cell r="B121" t="str">
            <v>ktCO2</v>
          </cell>
          <cell r="C121" t="str">
            <v>EnerBlue</v>
          </cell>
          <cell r="D121" t="str">
            <v>EM GHG GAS[ALLC,CO2]_ktCO2S1</v>
          </cell>
          <cell r="E121">
            <v>550318.56000000006</v>
          </cell>
          <cell r="F121">
            <v>542437.68999999994</v>
          </cell>
          <cell r="G121">
            <v>557728.63</v>
          </cell>
          <cell r="H121">
            <v>581833.68999999994</v>
          </cell>
          <cell r="I121">
            <v>571349.13</v>
          </cell>
          <cell r="J121">
            <v>583612.06000000006</v>
          </cell>
          <cell r="K121">
            <v>577880.18999999994</v>
          </cell>
          <cell r="L121">
            <v>606395.56000000006</v>
          </cell>
          <cell r="M121">
            <v>586434.38</v>
          </cell>
          <cell r="N121">
            <v>551975.43999999994</v>
          </cell>
          <cell r="O121">
            <v>569918.68999999994</v>
          </cell>
          <cell r="P121">
            <v>582814.63</v>
          </cell>
          <cell r="Q121">
            <v>583630.25</v>
          </cell>
          <cell r="R121">
            <v>589072.63</v>
          </cell>
          <cell r="S121">
            <v>592107.68999999994</v>
          </cell>
          <cell r="T121">
            <v>590597.75</v>
          </cell>
          <cell r="U121">
            <v>588760.13</v>
          </cell>
          <cell r="V121">
            <v>596402.63</v>
          </cell>
          <cell r="W121">
            <v>609176.88</v>
          </cell>
          <cell r="X121">
            <v>600852.88</v>
          </cell>
          <cell r="Y121">
            <v>545602.93999999994</v>
          </cell>
          <cell r="Z121">
            <v>554471.18999999994</v>
          </cell>
          <cell r="AA121">
            <v>567791.13</v>
          </cell>
          <cell r="AB121">
            <v>567153.31000000006</v>
          </cell>
          <cell r="AC121">
            <v>566366.75</v>
          </cell>
          <cell r="AD121">
            <v>559819.56000000006</v>
          </cell>
          <cell r="AE121">
            <v>516729.38</v>
          </cell>
          <cell r="AF121">
            <v>477240.84</v>
          </cell>
          <cell r="AG121">
            <v>441521.56</v>
          </cell>
          <cell r="AH121">
            <v>409496.94</v>
          </cell>
          <cell r="AI121">
            <v>372540.09</v>
          </cell>
          <cell r="AJ121">
            <v>336299</v>
          </cell>
          <cell r="AK121">
            <v>302780.88</v>
          </cell>
          <cell r="AL121">
            <v>277769.84000000003</v>
          </cell>
          <cell r="AM121">
            <v>256753.92000000001</v>
          </cell>
          <cell r="AN121">
            <v>237906.05</v>
          </cell>
          <cell r="AO121">
            <v>220852.83</v>
          </cell>
          <cell r="AP121">
            <v>206027.61</v>
          </cell>
          <cell r="AQ121">
            <v>191274.38</v>
          </cell>
          <cell r="AR121">
            <v>177609.19</v>
          </cell>
          <cell r="AS121">
            <v>164862.51999999999</v>
          </cell>
          <cell r="AT121">
            <v>152986.38</v>
          </cell>
          <cell r="AU121">
            <v>142179.72</v>
          </cell>
          <cell r="AV121">
            <v>131927.51999999999</v>
          </cell>
          <cell r="AW121">
            <v>122205.98</v>
          </cell>
          <cell r="AX121">
            <v>113208.45</v>
          </cell>
          <cell r="AY121">
            <v>104120.56</v>
          </cell>
          <cell r="AZ121">
            <v>95693.41</v>
          </cell>
          <cell r="BA121">
            <v>87863.6</v>
          </cell>
          <cell r="BB121">
            <v>80419.02</v>
          </cell>
          <cell r="BC121">
            <v>73343.31</v>
          </cell>
        </row>
        <row r="122">
          <cell r="A122" t="str">
            <v>EM GHG GAS[ALLC,CO2]</v>
          </cell>
          <cell r="B122" t="str">
            <v>ktCO2</v>
          </cell>
          <cell r="C122" t="str">
            <v>EnerGreen</v>
          </cell>
          <cell r="D122" t="str">
            <v>EM GHG GAS[ALLC,CO2]_ktCO2S2</v>
          </cell>
          <cell r="E122">
            <v>550318.56000000006</v>
          </cell>
          <cell r="F122">
            <v>542437.68999999994</v>
          </cell>
          <cell r="G122">
            <v>557728.63</v>
          </cell>
          <cell r="H122">
            <v>581833.68999999994</v>
          </cell>
          <cell r="I122">
            <v>571349.13</v>
          </cell>
          <cell r="J122">
            <v>583612.06000000006</v>
          </cell>
          <cell r="K122">
            <v>577880.18999999994</v>
          </cell>
          <cell r="L122">
            <v>606395.56000000006</v>
          </cell>
          <cell r="M122">
            <v>586434.38</v>
          </cell>
          <cell r="N122">
            <v>551975.43999999994</v>
          </cell>
          <cell r="O122">
            <v>569918.68999999994</v>
          </cell>
          <cell r="P122">
            <v>582814.63</v>
          </cell>
          <cell r="Q122">
            <v>583630.25</v>
          </cell>
          <cell r="R122">
            <v>589072.63</v>
          </cell>
          <cell r="S122">
            <v>592107.68999999994</v>
          </cell>
          <cell r="T122">
            <v>590597.75</v>
          </cell>
          <cell r="U122">
            <v>588760.13</v>
          </cell>
          <cell r="V122">
            <v>596402.63</v>
          </cell>
          <cell r="W122">
            <v>609176.88</v>
          </cell>
          <cell r="X122">
            <v>600852.88</v>
          </cell>
          <cell r="Y122">
            <v>545602.93999999994</v>
          </cell>
          <cell r="Z122">
            <v>554471.18999999994</v>
          </cell>
          <cell r="AA122">
            <v>567791.13</v>
          </cell>
          <cell r="AB122">
            <v>567153.31000000006</v>
          </cell>
          <cell r="AC122">
            <v>563476</v>
          </cell>
          <cell r="AD122">
            <v>547700.5</v>
          </cell>
          <cell r="AE122">
            <v>482353.38</v>
          </cell>
          <cell r="AF122">
            <v>432078.63</v>
          </cell>
          <cell r="AG122">
            <v>380765.84</v>
          </cell>
          <cell r="AH122">
            <v>331168.65999999997</v>
          </cell>
          <cell r="AI122">
            <v>285598.81</v>
          </cell>
          <cell r="AJ122">
            <v>247286.52</v>
          </cell>
          <cell r="AK122">
            <v>214580.86</v>
          </cell>
          <cell r="AL122">
            <v>188461.56</v>
          </cell>
          <cell r="AM122">
            <v>167810.13</v>
          </cell>
          <cell r="AN122">
            <v>150617.22</v>
          </cell>
          <cell r="AO122">
            <v>135733.78</v>
          </cell>
          <cell r="AP122">
            <v>122840.94</v>
          </cell>
          <cell r="AQ122">
            <v>111778</v>
          </cell>
          <cell r="AR122">
            <v>100978.44</v>
          </cell>
          <cell r="AS122">
            <v>91215.72</v>
          </cell>
          <cell r="AT122">
            <v>82478.789999999994</v>
          </cell>
          <cell r="AU122">
            <v>74637.2</v>
          </cell>
          <cell r="AV122">
            <v>66013.759999999995</v>
          </cell>
          <cell r="AW122">
            <v>58857.95</v>
          </cell>
          <cell r="AX122">
            <v>53387.79</v>
          </cell>
          <cell r="AY122">
            <v>48110.73</v>
          </cell>
          <cell r="AZ122">
            <v>43070.879999999997</v>
          </cell>
          <cell r="BA122">
            <v>38256.89</v>
          </cell>
          <cell r="BB122">
            <v>33733.61</v>
          </cell>
          <cell r="BC122">
            <v>29444.33</v>
          </cell>
        </row>
        <row r="123">
          <cell r="A123" t="str">
            <v>EM CO2pPOP[ALLC]</v>
          </cell>
          <cell r="B123" t="str">
            <v>tCO2/cap</v>
          </cell>
          <cell r="C123" t="str">
            <v>EnerBase</v>
          </cell>
          <cell r="D123" t="str">
            <v>EM CO2pPOP[ALLC]_tCO2/habS3</v>
          </cell>
          <cell r="E123">
            <v>17.03</v>
          </cell>
          <cell r="F123">
            <v>16.66</v>
          </cell>
          <cell r="G123">
            <v>16.93</v>
          </cell>
          <cell r="H123">
            <v>17.55</v>
          </cell>
          <cell r="I123">
            <v>16.989999999999998</v>
          </cell>
          <cell r="J123">
            <v>17.2</v>
          </cell>
          <cell r="K123">
            <v>16.84</v>
          </cell>
          <cell r="L123">
            <v>17.54</v>
          </cell>
          <cell r="M123">
            <v>16.77</v>
          </cell>
          <cell r="N123">
            <v>15.75</v>
          </cell>
          <cell r="O123">
            <v>16.05</v>
          </cell>
          <cell r="P123">
            <v>16.23</v>
          </cell>
          <cell r="Q123">
            <v>16.05</v>
          </cell>
          <cell r="R123">
            <v>16.079999999999998</v>
          </cell>
          <cell r="S123">
            <v>15.99</v>
          </cell>
          <cell r="T123">
            <v>15.82</v>
          </cell>
          <cell r="U123">
            <v>15.58</v>
          </cell>
          <cell r="V123">
            <v>15.62</v>
          </cell>
          <cell r="W123">
            <v>15.71</v>
          </cell>
          <cell r="X123">
            <v>15.25</v>
          </cell>
          <cell r="Y123">
            <v>13.68</v>
          </cell>
          <cell r="Z123">
            <v>13.84</v>
          </cell>
          <cell r="AA123">
            <v>14.09</v>
          </cell>
          <cell r="AB123">
            <v>13.96</v>
          </cell>
          <cell r="AC123">
            <v>13.86</v>
          </cell>
          <cell r="AD123">
            <v>13.59</v>
          </cell>
          <cell r="AE123">
            <v>13.35</v>
          </cell>
          <cell r="AF123">
            <v>13.06</v>
          </cell>
          <cell r="AG123">
            <v>12.81</v>
          </cell>
          <cell r="AH123">
            <v>12.6</v>
          </cell>
          <cell r="AI123">
            <v>12.34</v>
          </cell>
          <cell r="AJ123">
            <v>12.17</v>
          </cell>
          <cell r="AK123">
            <v>11.92</v>
          </cell>
          <cell r="AL123">
            <v>11.6</v>
          </cell>
          <cell r="AM123">
            <v>11.29</v>
          </cell>
          <cell r="AN123">
            <v>11.02</v>
          </cell>
          <cell r="AO123">
            <v>10.77</v>
          </cell>
          <cell r="AP123">
            <v>10.55</v>
          </cell>
          <cell r="AQ123">
            <v>10.37</v>
          </cell>
          <cell r="AR123">
            <v>10.210000000000001</v>
          </cell>
          <cell r="AS123">
            <v>10.08</v>
          </cell>
          <cell r="AT123">
            <v>9.9600000000000009</v>
          </cell>
          <cell r="AU123">
            <v>9.86</v>
          </cell>
          <cell r="AV123">
            <v>9.77</v>
          </cell>
          <cell r="AW123">
            <v>9.7100000000000009</v>
          </cell>
          <cell r="AX123">
            <v>9.65</v>
          </cell>
          <cell r="AY123">
            <v>9.59</v>
          </cell>
          <cell r="AZ123">
            <v>9.5399999999999991</v>
          </cell>
          <cell r="BA123">
            <v>9.49</v>
          </cell>
          <cell r="BB123">
            <v>9.44</v>
          </cell>
          <cell r="BC123">
            <v>9.3800000000000008</v>
          </cell>
        </row>
        <row r="124">
          <cell r="A124" t="str">
            <v>EM CO2pPOP[ALLC]</v>
          </cell>
          <cell r="B124" t="str">
            <v>tCO2/cap</v>
          </cell>
          <cell r="C124" t="str">
            <v>EnerBlue</v>
          </cell>
          <cell r="D124" t="str">
            <v>EM CO2pPOP[ALLC]_tCO2/habS1</v>
          </cell>
          <cell r="E124">
            <v>17.03</v>
          </cell>
          <cell r="F124">
            <v>16.66</v>
          </cell>
          <cell r="G124">
            <v>16.93</v>
          </cell>
          <cell r="H124">
            <v>17.55</v>
          </cell>
          <cell r="I124">
            <v>16.989999999999998</v>
          </cell>
          <cell r="J124">
            <v>17.2</v>
          </cell>
          <cell r="K124">
            <v>16.84</v>
          </cell>
          <cell r="L124">
            <v>17.54</v>
          </cell>
          <cell r="M124">
            <v>16.77</v>
          </cell>
          <cell r="N124">
            <v>15.75</v>
          </cell>
          <cell r="O124">
            <v>16.05</v>
          </cell>
          <cell r="P124">
            <v>16.23</v>
          </cell>
          <cell r="Q124">
            <v>16.05</v>
          </cell>
          <cell r="R124">
            <v>16.079999999999998</v>
          </cell>
          <cell r="S124">
            <v>15.99</v>
          </cell>
          <cell r="T124">
            <v>15.82</v>
          </cell>
          <cell r="U124">
            <v>15.58</v>
          </cell>
          <cell r="V124">
            <v>15.62</v>
          </cell>
          <cell r="W124">
            <v>15.71</v>
          </cell>
          <cell r="X124">
            <v>15.25</v>
          </cell>
          <cell r="Y124">
            <v>13.68</v>
          </cell>
          <cell r="Z124">
            <v>13.84</v>
          </cell>
          <cell r="AA124">
            <v>14.09</v>
          </cell>
          <cell r="AB124">
            <v>13.96</v>
          </cell>
          <cell r="AC124">
            <v>13.83</v>
          </cell>
          <cell r="AD124">
            <v>13.57</v>
          </cell>
          <cell r="AE124">
            <v>12.4</v>
          </cell>
          <cell r="AF124">
            <v>11.34</v>
          </cell>
          <cell r="AG124">
            <v>10.38</v>
          </cell>
          <cell r="AH124">
            <v>9.5399999999999991</v>
          </cell>
          <cell r="AI124">
            <v>8.59</v>
          </cell>
          <cell r="AJ124">
            <v>7.67</v>
          </cell>
          <cell r="AK124">
            <v>6.83</v>
          </cell>
          <cell r="AL124">
            <v>6.2</v>
          </cell>
          <cell r="AM124">
            <v>5.68</v>
          </cell>
          <cell r="AN124">
            <v>5.22</v>
          </cell>
          <cell r="AO124">
            <v>4.8</v>
          </cell>
          <cell r="AP124">
            <v>4.45</v>
          </cell>
          <cell r="AQ124">
            <v>4.0999999999999996</v>
          </cell>
          <cell r="AR124">
            <v>3.78</v>
          </cell>
          <cell r="AS124">
            <v>3.49</v>
          </cell>
          <cell r="AT124">
            <v>3.22</v>
          </cell>
          <cell r="AU124">
            <v>2.98</v>
          </cell>
          <cell r="AV124">
            <v>2.75</v>
          </cell>
          <cell r="AW124">
            <v>2.54</v>
          </cell>
          <cell r="AX124">
            <v>2.35</v>
          </cell>
          <cell r="AY124">
            <v>2.16</v>
          </cell>
          <cell r="AZ124">
            <v>1.99</v>
          </cell>
          <cell r="BA124">
            <v>1.83</v>
          </cell>
          <cell r="BB124">
            <v>1.68</v>
          </cell>
          <cell r="BC124">
            <v>1.54</v>
          </cell>
        </row>
        <row r="125">
          <cell r="A125" t="str">
            <v>EM CO2pPOP[ALLC]</v>
          </cell>
          <cell r="B125" t="str">
            <v>tCO2/cap</v>
          </cell>
          <cell r="C125" t="str">
            <v>EnerGreen</v>
          </cell>
          <cell r="D125" t="str">
            <v>EM CO2pPOP[ALLC]_tCO2/habS2</v>
          </cell>
          <cell r="E125">
            <v>17.03</v>
          </cell>
          <cell r="F125">
            <v>16.66</v>
          </cell>
          <cell r="G125">
            <v>16.93</v>
          </cell>
          <cell r="H125">
            <v>17.55</v>
          </cell>
          <cell r="I125">
            <v>16.989999999999998</v>
          </cell>
          <cell r="J125">
            <v>17.2</v>
          </cell>
          <cell r="K125">
            <v>16.84</v>
          </cell>
          <cell r="L125">
            <v>17.54</v>
          </cell>
          <cell r="M125">
            <v>16.77</v>
          </cell>
          <cell r="N125">
            <v>15.75</v>
          </cell>
          <cell r="O125">
            <v>16.05</v>
          </cell>
          <cell r="P125">
            <v>16.23</v>
          </cell>
          <cell r="Q125">
            <v>16.05</v>
          </cell>
          <cell r="R125">
            <v>16.079999999999998</v>
          </cell>
          <cell r="S125">
            <v>15.99</v>
          </cell>
          <cell r="T125">
            <v>15.82</v>
          </cell>
          <cell r="U125">
            <v>15.58</v>
          </cell>
          <cell r="V125">
            <v>15.62</v>
          </cell>
          <cell r="W125">
            <v>15.71</v>
          </cell>
          <cell r="X125">
            <v>15.25</v>
          </cell>
          <cell r="Y125">
            <v>13.68</v>
          </cell>
          <cell r="Z125">
            <v>13.84</v>
          </cell>
          <cell r="AA125">
            <v>14.09</v>
          </cell>
          <cell r="AB125">
            <v>13.96</v>
          </cell>
          <cell r="AC125">
            <v>13.75</v>
          </cell>
          <cell r="AD125">
            <v>13.27</v>
          </cell>
          <cell r="AE125">
            <v>11.55</v>
          </cell>
          <cell r="AF125">
            <v>10.23</v>
          </cell>
          <cell r="AG125">
            <v>8.91</v>
          </cell>
          <cell r="AH125">
            <v>7.64</v>
          </cell>
          <cell r="AI125">
            <v>6.5</v>
          </cell>
          <cell r="AJ125">
            <v>5.55</v>
          </cell>
          <cell r="AK125">
            <v>4.75</v>
          </cell>
          <cell r="AL125">
            <v>4.12</v>
          </cell>
          <cell r="AM125">
            <v>3.62</v>
          </cell>
          <cell r="AN125">
            <v>3.22</v>
          </cell>
          <cell r="AO125">
            <v>2.87</v>
          </cell>
          <cell r="AP125">
            <v>2.58</v>
          </cell>
          <cell r="AQ125">
            <v>2.33</v>
          </cell>
          <cell r="AR125">
            <v>2.09</v>
          </cell>
          <cell r="AS125">
            <v>1.88</v>
          </cell>
          <cell r="AT125">
            <v>1.69</v>
          </cell>
          <cell r="AU125">
            <v>1.52</v>
          </cell>
          <cell r="AV125">
            <v>1.34</v>
          </cell>
          <cell r="AW125">
            <v>1.19</v>
          </cell>
          <cell r="AX125">
            <v>1.08</v>
          </cell>
          <cell r="AY125">
            <v>0.98</v>
          </cell>
          <cell r="AZ125">
            <v>0.88</v>
          </cell>
          <cell r="BA125">
            <v>0.79</v>
          </cell>
          <cell r="BB125">
            <v>0.7</v>
          </cell>
          <cell r="BC125">
            <v>0.62</v>
          </cell>
        </row>
        <row r="126">
          <cell r="A126" t="str">
            <v>EM CO2pGDP[ALLC]</v>
          </cell>
          <cell r="B126" t="str">
            <v>kgCO2/$15ppp</v>
          </cell>
          <cell r="C126" t="str">
            <v>EnerBase</v>
          </cell>
          <cell r="D126" t="str">
            <v>EM CO2pGDP[ALLC]_tCO2/MUS$15ppaS3</v>
          </cell>
          <cell r="E126">
            <v>438.3</v>
          </cell>
          <cell r="F126">
            <v>425.75</v>
          </cell>
          <cell r="G126">
            <v>424.63</v>
          </cell>
          <cell r="H126">
            <v>436.35</v>
          </cell>
          <cell r="I126">
            <v>413.57</v>
          </cell>
          <cell r="J126">
            <v>409.63</v>
          </cell>
          <cell r="K126">
            <v>394.58</v>
          </cell>
          <cell r="L126">
            <v>406.65</v>
          </cell>
          <cell r="M126">
            <v>389.15</v>
          </cell>
          <cell r="N126">
            <v>380.76</v>
          </cell>
          <cell r="O126">
            <v>380.58</v>
          </cell>
          <cell r="P126">
            <v>376.79</v>
          </cell>
          <cell r="Q126">
            <v>370.08</v>
          </cell>
          <cell r="R126">
            <v>366.19</v>
          </cell>
          <cell r="S126">
            <v>357.54</v>
          </cell>
          <cell r="T126">
            <v>354.21</v>
          </cell>
          <cell r="U126">
            <v>349.35</v>
          </cell>
          <cell r="V126">
            <v>343.86</v>
          </cell>
          <cell r="W126">
            <v>341.39</v>
          </cell>
          <cell r="X126">
            <v>329.9</v>
          </cell>
          <cell r="Y126">
            <v>315.08</v>
          </cell>
          <cell r="Z126">
            <v>305.42</v>
          </cell>
          <cell r="AA126">
            <v>303.07</v>
          </cell>
          <cell r="AB126">
            <v>299.60000000000002</v>
          </cell>
          <cell r="AC126">
            <v>296.47000000000003</v>
          </cell>
          <cell r="AD126">
            <v>286.42</v>
          </cell>
          <cell r="AE126">
            <v>278.38</v>
          </cell>
          <cell r="AF126">
            <v>269.91000000000003</v>
          </cell>
          <cell r="AG126">
            <v>262.37</v>
          </cell>
          <cell r="AH126">
            <v>255.78</v>
          </cell>
          <cell r="AI126">
            <v>247.92</v>
          </cell>
          <cell r="AJ126">
            <v>242.11</v>
          </cell>
          <cell r="AK126">
            <v>234.8</v>
          </cell>
          <cell r="AL126">
            <v>226.32</v>
          </cell>
          <cell r="AM126">
            <v>217.96</v>
          </cell>
          <cell r="AN126">
            <v>210.48</v>
          </cell>
          <cell r="AO126">
            <v>203.61</v>
          </cell>
          <cell r="AP126">
            <v>197.33</v>
          </cell>
          <cell r="AQ126">
            <v>191.93</v>
          </cell>
          <cell r="AR126">
            <v>186.97</v>
          </cell>
          <cell r="AS126">
            <v>182.34</v>
          </cell>
          <cell r="AT126">
            <v>178.29</v>
          </cell>
          <cell r="AU126">
            <v>174.59</v>
          </cell>
          <cell r="AV126">
            <v>171.16</v>
          </cell>
          <cell r="AW126">
            <v>168.02</v>
          </cell>
          <cell r="AX126">
            <v>165.09</v>
          </cell>
          <cell r="AY126">
            <v>162.36000000000001</v>
          </cell>
          <cell r="AZ126">
            <v>159.66999999999999</v>
          </cell>
          <cell r="BA126">
            <v>157.07</v>
          </cell>
          <cell r="BB126">
            <v>154.47999999999999</v>
          </cell>
          <cell r="BC126">
            <v>151.88999999999999</v>
          </cell>
        </row>
        <row r="127">
          <cell r="A127" t="str">
            <v>EM CO2pGDP[ALLC]</v>
          </cell>
          <cell r="B127" t="str">
            <v>kgCO2/$15ppp</v>
          </cell>
          <cell r="C127" t="str">
            <v>EnerBlue</v>
          </cell>
          <cell r="D127" t="str">
            <v>EM CO2pGDP[ALLC]_tCO2/MUS$15ppaS1</v>
          </cell>
          <cell r="E127">
            <v>438.3</v>
          </cell>
          <cell r="F127">
            <v>425.75</v>
          </cell>
          <cell r="G127">
            <v>424.63</v>
          </cell>
          <cell r="H127">
            <v>436.35</v>
          </cell>
          <cell r="I127">
            <v>413.57</v>
          </cell>
          <cell r="J127">
            <v>409.63</v>
          </cell>
          <cell r="K127">
            <v>394.58</v>
          </cell>
          <cell r="L127">
            <v>406.65</v>
          </cell>
          <cell r="M127">
            <v>389.15</v>
          </cell>
          <cell r="N127">
            <v>380.76</v>
          </cell>
          <cell r="O127">
            <v>380.58</v>
          </cell>
          <cell r="P127">
            <v>376.79</v>
          </cell>
          <cell r="Q127">
            <v>370.08</v>
          </cell>
          <cell r="R127">
            <v>366.19</v>
          </cell>
          <cell r="S127">
            <v>357.54</v>
          </cell>
          <cell r="T127">
            <v>354.21</v>
          </cell>
          <cell r="U127">
            <v>349.35</v>
          </cell>
          <cell r="V127">
            <v>343.86</v>
          </cell>
          <cell r="W127">
            <v>341.39</v>
          </cell>
          <cell r="X127">
            <v>329.9</v>
          </cell>
          <cell r="Y127">
            <v>315.08</v>
          </cell>
          <cell r="Z127">
            <v>305.42</v>
          </cell>
          <cell r="AA127">
            <v>303.07</v>
          </cell>
          <cell r="AB127">
            <v>299.60000000000002</v>
          </cell>
          <cell r="AC127">
            <v>295.67</v>
          </cell>
          <cell r="AD127">
            <v>285.97000000000003</v>
          </cell>
          <cell r="AE127">
            <v>258.52</v>
          </cell>
          <cell r="AF127">
            <v>234.29</v>
          </cell>
          <cell r="AG127">
            <v>212.7</v>
          </cell>
          <cell r="AH127">
            <v>193.6</v>
          </cell>
          <cell r="AI127">
            <v>172.5</v>
          </cell>
          <cell r="AJ127">
            <v>152.65</v>
          </cell>
          <cell r="AK127">
            <v>134.55000000000001</v>
          </cell>
          <cell r="AL127">
            <v>120.97</v>
          </cell>
          <cell r="AM127">
            <v>109.63</v>
          </cell>
          <cell r="AN127">
            <v>99.63</v>
          </cell>
          <cell r="AO127">
            <v>90.81</v>
          </cell>
          <cell r="AP127">
            <v>83.21</v>
          </cell>
          <cell r="AQ127">
            <v>75.86</v>
          </cell>
          <cell r="AR127">
            <v>69.2</v>
          </cell>
          <cell r="AS127">
            <v>63.12</v>
          </cell>
          <cell r="AT127">
            <v>57.64</v>
          </cell>
          <cell r="AU127">
            <v>52.75</v>
          </cell>
          <cell r="AV127">
            <v>48.22</v>
          </cell>
          <cell r="AW127">
            <v>44.04</v>
          </cell>
          <cell r="AX127">
            <v>40.26</v>
          </cell>
          <cell r="AY127">
            <v>36.6</v>
          </cell>
          <cell r="AZ127">
            <v>33.29</v>
          </cell>
          <cell r="BA127">
            <v>30.28</v>
          </cell>
          <cell r="BB127">
            <v>27.51</v>
          </cell>
          <cell r="BC127">
            <v>24.96</v>
          </cell>
        </row>
        <row r="128">
          <cell r="A128" t="str">
            <v>EM CO2pGDP[ALLC]</v>
          </cell>
          <cell r="B128" t="str">
            <v>kgCO2/$15ppp</v>
          </cell>
          <cell r="C128" t="str">
            <v>EnerGreen</v>
          </cell>
          <cell r="D128" t="str">
            <v>EM CO2pGDP[ALLC]_tCO2/MUS$15ppaS2</v>
          </cell>
          <cell r="E128">
            <v>438.3</v>
          </cell>
          <cell r="F128">
            <v>425.75</v>
          </cell>
          <cell r="G128">
            <v>424.63</v>
          </cell>
          <cell r="H128">
            <v>436.35</v>
          </cell>
          <cell r="I128">
            <v>413.57</v>
          </cell>
          <cell r="J128">
            <v>409.63</v>
          </cell>
          <cell r="K128">
            <v>394.58</v>
          </cell>
          <cell r="L128">
            <v>406.65</v>
          </cell>
          <cell r="M128">
            <v>389.15</v>
          </cell>
          <cell r="N128">
            <v>380.76</v>
          </cell>
          <cell r="O128">
            <v>380.58</v>
          </cell>
          <cell r="P128">
            <v>376.79</v>
          </cell>
          <cell r="Q128">
            <v>370.08</v>
          </cell>
          <cell r="R128">
            <v>366.19</v>
          </cell>
          <cell r="S128">
            <v>357.54</v>
          </cell>
          <cell r="T128">
            <v>354.21</v>
          </cell>
          <cell r="U128">
            <v>349.35</v>
          </cell>
          <cell r="V128">
            <v>343.86</v>
          </cell>
          <cell r="W128">
            <v>341.39</v>
          </cell>
          <cell r="X128">
            <v>329.9</v>
          </cell>
          <cell r="Y128">
            <v>315.08</v>
          </cell>
          <cell r="Z128">
            <v>305.42</v>
          </cell>
          <cell r="AA128">
            <v>303.07</v>
          </cell>
          <cell r="AB128">
            <v>299.60000000000002</v>
          </cell>
          <cell r="AC128">
            <v>294.11</v>
          </cell>
          <cell r="AD128">
            <v>279.67</v>
          </cell>
          <cell r="AE128">
            <v>240.8</v>
          </cell>
          <cell r="AF128">
            <v>211.42</v>
          </cell>
          <cell r="AG128">
            <v>182.41</v>
          </cell>
          <cell r="AH128">
            <v>155.15</v>
          </cell>
          <cell r="AI128">
            <v>130.58000000000001</v>
          </cell>
          <cell r="AJ128">
            <v>110.53</v>
          </cell>
          <cell r="AK128">
            <v>93.63</v>
          </cell>
          <cell r="AL128">
            <v>80.33</v>
          </cell>
          <cell r="AM128">
            <v>69.959999999999994</v>
          </cell>
          <cell r="AN128">
            <v>61.49</v>
          </cell>
          <cell r="AO128">
            <v>54.35</v>
          </cell>
          <cell r="AP128">
            <v>48.28</v>
          </cell>
          <cell r="AQ128">
            <v>43.16</v>
          </cell>
          <cell r="AR128">
            <v>38.29</v>
          </cell>
          <cell r="AS128">
            <v>33.99</v>
          </cell>
          <cell r="AT128">
            <v>30.25</v>
          </cell>
          <cell r="AU128">
            <v>26.97</v>
          </cell>
          <cell r="AV128">
            <v>23.47</v>
          </cell>
          <cell r="AW128">
            <v>20.64</v>
          </cell>
          <cell r="AX128">
            <v>18.52</v>
          </cell>
          <cell r="AY128">
            <v>16.55</v>
          </cell>
          <cell r="AZ128">
            <v>14.72</v>
          </cell>
          <cell r="BA128">
            <v>13.02</v>
          </cell>
          <cell r="BB128">
            <v>11.48</v>
          </cell>
          <cell r="BC128">
            <v>10.07</v>
          </cell>
        </row>
        <row r="129">
          <cell r="A129" t="str">
            <v>GDPGRW[ALLC]</v>
          </cell>
          <cell r="B129" t="str">
            <v>%</v>
          </cell>
          <cell r="C129" t="str">
            <v>EnerBase</v>
          </cell>
          <cell r="D129" t="str">
            <v>GDPGRW[ALLC]_%S3</v>
          </cell>
          <cell r="E129">
            <v>5.18</v>
          </cell>
          <cell r="F129">
            <v>1.79</v>
          </cell>
          <cell r="G129">
            <v>3.02</v>
          </cell>
          <cell r="H129">
            <v>1.8</v>
          </cell>
          <cell r="I129">
            <v>3.09</v>
          </cell>
          <cell r="J129">
            <v>3.2</v>
          </cell>
          <cell r="K129">
            <v>2.63</v>
          </cell>
          <cell r="L129">
            <v>2.0699999999999998</v>
          </cell>
          <cell r="M129">
            <v>1</v>
          </cell>
          <cell r="N129">
            <v>-2.93</v>
          </cell>
          <cell r="O129">
            <v>3.09</v>
          </cell>
          <cell r="P129">
            <v>3.15</v>
          </cell>
          <cell r="Q129">
            <v>1.76</v>
          </cell>
          <cell r="R129">
            <v>2.33</v>
          </cell>
          <cell r="S129">
            <v>2.87</v>
          </cell>
          <cell r="T129">
            <v>0.66</v>
          </cell>
          <cell r="U129">
            <v>1</v>
          </cell>
          <cell r="V129">
            <v>3.04</v>
          </cell>
          <cell r="W129">
            <v>2.78</v>
          </cell>
          <cell r="X129">
            <v>1.89</v>
          </cell>
          <cell r="Y129">
            <v>-5.07</v>
          </cell>
          <cell r="Z129">
            <v>5.01</v>
          </cell>
          <cell r="AA129">
            <v>3.4</v>
          </cell>
          <cell r="AB129">
            <v>1.07</v>
          </cell>
          <cell r="AC129">
            <v>1.2</v>
          </cell>
          <cell r="AD129">
            <v>2.2999999999999998</v>
          </cell>
          <cell r="AE129">
            <v>1.9</v>
          </cell>
          <cell r="AF129">
            <v>1.7</v>
          </cell>
          <cell r="AG129">
            <v>1.7</v>
          </cell>
          <cell r="AH129">
            <v>1.7</v>
          </cell>
          <cell r="AI129">
            <v>1.78</v>
          </cell>
          <cell r="AJ129">
            <v>1.72</v>
          </cell>
          <cell r="AK129">
            <v>1.74</v>
          </cell>
          <cell r="AL129">
            <v>1.74</v>
          </cell>
          <cell r="AM129">
            <v>1.75</v>
          </cell>
          <cell r="AN129">
            <v>1.76</v>
          </cell>
          <cell r="AO129">
            <v>1.69</v>
          </cell>
          <cell r="AP129">
            <v>1.7</v>
          </cell>
          <cell r="AQ129">
            <v>1.71</v>
          </cell>
          <cell r="AR129">
            <v>1.71</v>
          </cell>
          <cell r="AS129">
            <v>1.72</v>
          </cell>
          <cell r="AT129">
            <v>1.62</v>
          </cell>
          <cell r="AU129">
            <v>1.63</v>
          </cell>
          <cell r="AV129">
            <v>1.63</v>
          </cell>
          <cell r="AW129">
            <v>1.64</v>
          </cell>
          <cell r="AX129">
            <v>1.64</v>
          </cell>
          <cell r="AY129">
            <v>1.53</v>
          </cell>
          <cell r="AZ129">
            <v>1.55</v>
          </cell>
          <cell r="BA129">
            <v>1.55</v>
          </cell>
          <cell r="BB129">
            <v>1.55</v>
          </cell>
          <cell r="BC129">
            <v>1.55</v>
          </cell>
        </row>
        <row r="130">
          <cell r="A130" t="str">
            <v>GDPGRW[ALLC]</v>
          </cell>
          <cell r="B130" t="str">
            <v>%</v>
          </cell>
          <cell r="C130" t="str">
            <v>EnerBlue</v>
          </cell>
          <cell r="D130" t="str">
            <v>GDPGRW[ALLC]_%S1</v>
          </cell>
          <cell r="E130">
            <v>5.18</v>
          </cell>
          <cell r="F130">
            <v>1.79</v>
          </cell>
          <cell r="G130">
            <v>3.02</v>
          </cell>
          <cell r="H130">
            <v>1.8</v>
          </cell>
          <cell r="I130">
            <v>3.09</v>
          </cell>
          <cell r="J130">
            <v>3.2</v>
          </cell>
          <cell r="K130">
            <v>2.63</v>
          </cell>
          <cell r="L130">
            <v>2.0699999999999998</v>
          </cell>
          <cell r="M130">
            <v>1</v>
          </cell>
          <cell r="N130">
            <v>-2.93</v>
          </cell>
          <cell r="O130">
            <v>3.09</v>
          </cell>
          <cell r="P130">
            <v>3.15</v>
          </cell>
          <cell r="Q130">
            <v>1.76</v>
          </cell>
          <cell r="R130">
            <v>2.33</v>
          </cell>
          <cell r="S130">
            <v>2.87</v>
          </cell>
          <cell r="T130">
            <v>0.66</v>
          </cell>
          <cell r="U130">
            <v>1</v>
          </cell>
          <cell r="V130">
            <v>3.04</v>
          </cell>
          <cell r="W130">
            <v>2.78</v>
          </cell>
          <cell r="X130">
            <v>1.89</v>
          </cell>
          <cell r="Y130">
            <v>-5.07</v>
          </cell>
          <cell r="Z130">
            <v>5.01</v>
          </cell>
          <cell r="AA130">
            <v>3.4</v>
          </cell>
          <cell r="AB130">
            <v>1.07</v>
          </cell>
          <cell r="AC130">
            <v>1.2</v>
          </cell>
          <cell r="AD130">
            <v>2.2999999999999998</v>
          </cell>
          <cell r="AE130">
            <v>1.9</v>
          </cell>
          <cell r="AF130">
            <v>1.7</v>
          </cell>
          <cell r="AG130">
            <v>1.7</v>
          </cell>
          <cell r="AH130">
            <v>1.7</v>
          </cell>
          <cell r="AI130">
            <v>1.78</v>
          </cell>
          <cell r="AJ130">
            <v>1.72</v>
          </cell>
          <cell r="AK130">
            <v>1.74</v>
          </cell>
          <cell r="AL130">
            <v>1.74</v>
          </cell>
          <cell r="AM130">
            <v>1.75</v>
          </cell>
          <cell r="AN130">
            <v>1.76</v>
          </cell>
          <cell r="AO130">
            <v>1.69</v>
          </cell>
          <cell r="AP130">
            <v>1.7</v>
          </cell>
          <cell r="AQ130">
            <v>1.71</v>
          </cell>
          <cell r="AR130">
            <v>1.71</v>
          </cell>
          <cell r="AS130">
            <v>1.72</v>
          </cell>
          <cell r="AT130">
            <v>1.62</v>
          </cell>
          <cell r="AU130">
            <v>1.63</v>
          </cell>
          <cell r="AV130">
            <v>1.63</v>
          </cell>
          <cell r="AW130">
            <v>1.64</v>
          </cell>
          <cell r="AX130">
            <v>1.64</v>
          </cell>
          <cell r="AY130">
            <v>1.53</v>
          </cell>
          <cell r="AZ130">
            <v>1.55</v>
          </cell>
          <cell r="BA130">
            <v>1.55</v>
          </cell>
          <cell r="BB130">
            <v>1.55</v>
          </cell>
          <cell r="BC130">
            <v>1.55</v>
          </cell>
        </row>
        <row r="131">
          <cell r="A131" t="str">
            <v>GDPGRW[ALLC]</v>
          </cell>
          <cell r="B131" t="str">
            <v>%</v>
          </cell>
          <cell r="C131" t="str">
            <v>EnerGreen</v>
          </cell>
          <cell r="D131" t="str">
            <v>GDPGRW[ALLC]_%S2</v>
          </cell>
          <cell r="E131">
            <v>5.18</v>
          </cell>
          <cell r="F131">
            <v>1.79</v>
          </cell>
          <cell r="G131">
            <v>3.02</v>
          </cell>
          <cell r="H131">
            <v>1.8</v>
          </cell>
          <cell r="I131">
            <v>3.09</v>
          </cell>
          <cell r="J131">
            <v>3.2</v>
          </cell>
          <cell r="K131">
            <v>2.63</v>
          </cell>
          <cell r="L131">
            <v>2.0699999999999998</v>
          </cell>
          <cell r="M131">
            <v>1</v>
          </cell>
          <cell r="N131">
            <v>-2.93</v>
          </cell>
          <cell r="O131">
            <v>3.09</v>
          </cell>
          <cell r="P131">
            <v>3.15</v>
          </cell>
          <cell r="Q131">
            <v>1.76</v>
          </cell>
          <cell r="R131">
            <v>2.33</v>
          </cell>
          <cell r="S131">
            <v>2.87</v>
          </cell>
          <cell r="T131">
            <v>0.66</v>
          </cell>
          <cell r="U131">
            <v>1</v>
          </cell>
          <cell r="V131">
            <v>3.04</v>
          </cell>
          <cell r="W131">
            <v>2.78</v>
          </cell>
          <cell r="X131">
            <v>1.89</v>
          </cell>
          <cell r="Y131">
            <v>-5.07</v>
          </cell>
          <cell r="Z131">
            <v>5.01</v>
          </cell>
          <cell r="AA131">
            <v>3.4</v>
          </cell>
          <cell r="AB131">
            <v>1.07</v>
          </cell>
          <cell r="AC131">
            <v>1.2</v>
          </cell>
          <cell r="AD131">
            <v>2.2999999999999998</v>
          </cell>
          <cell r="AE131">
            <v>1.9</v>
          </cell>
          <cell r="AF131">
            <v>1.7</v>
          </cell>
          <cell r="AG131">
            <v>1.7</v>
          </cell>
          <cell r="AH131">
            <v>1.7</v>
          </cell>
          <cell r="AI131">
            <v>1.78</v>
          </cell>
          <cell r="AJ131">
            <v>1.72</v>
          </cell>
          <cell r="AK131">
            <v>1.74</v>
          </cell>
          <cell r="AL131">
            <v>1.74</v>
          </cell>
          <cell r="AM131">
            <v>1.75</v>
          </cell>
          <cell r="AN131">
            <v>1.76</v>
          </cell>
          <cell r="AO131">
            <v>1.69</v>
          </cell>
          <cell r="AP131">
            <v>1.7</v>
          </cell>
          <cell r="AQ131">
            <v>1.71</v>
          </cell>
          <cell r="AR131">
            <v>1.71</v>
          </cell>
          <cell r="AS131">
            <v>1.72</v>
          </cell>
          <cell r="AT131">
            <v>1.62</v>
          </cell>
          <cell r="AU131">
            <v>1.63</v>
          </cell>
          <cell r="AV131">
            <v>1.63</v>
          </cell>
          <cell r="AW131">
            <v>1.64</v>
          </cell>
          <cell r="AX131">
            <v>1.64</v>
          </cell>
          <cell r="AY131">
            <v>1.53</v>
          </cell>
          <cell r="AZ131">
            <v>1.55</v>
          </cell>
          <cell r="BA131">
            <v>1.55</v>
          </cell>
          <cell r="BB131">
            <v>1.55</v>
          </cell>
          <cell r="BC131">
            <v>1.55</v>
          </cell>
        </row>
        <row r="132">
          <cell r="A132" t="str">
            <v>POP[ALLC]</v>
          </cell>
          <cell r="B132" t="str">
            <v>k</v>
          </cell>
          <cell r="C132" t="str">
            <v>EnerBase</v>
          </cell>
          <cell r="D132" t="str">
            <v>POP[ALLC]_kS3</v>
          </cell>
          <cell r="E132">
            <v>30685.7</v>
          </cell>
          <cell r="F132">
            <v>31020.9</v>
          </cell>
          <cell r="G132">
            <v>31360.1</v>
          </cell>
          <cell r="H132">
            <v>31644</v>
          </cell>
          <cell r="I132">
            <v>31940.7</v>
          </cell>
          <cell r="J132">
            <v>32243.8</v>
          </cell>
          <cell r="K132">
            <v>32571.200000000001</v>
          </cell>
          <cell r="L132">
            <v>32889</v>
          </cell>
          <cell r="M132">
            <v>33247.1</v>
          </cell>
          <cell r="N132">
            <v>33628.9</v>
          </cell>
          <cell r="O132">
            <v>34004.9</v>
          </cell>
          <cell r="P132">
            <v>34339.300000000003</v>
          </cell>
          <cell r="Q132">
            <v>34714.199999999997</v>
          </cell>
          <cell r="R132">
            <v>35083</v>
          </cell>
          <cell r="S132">
            <v>35437.4</v>
          </cell>
          <cell r="T132">
            <v>35702.9</v>
          </cell>
          <cell r="U132">
            <v>36109.5</v>
          </cell>
          <cell r="V132">
            <v>36545.199999999997</v>
          </cell>
          <cell r="W132">
            <v>37065.1</v>
          </cell>
          <cell r="X132">
            <v>37601.199999999997</v>
          </cell>
          <cell r="Y132">
            <v>38007.199999999997</v>
          </cell>
          <cell r="Z132">
            <v>38226.5</v>
          </cell>
          <cell r="AA132">
            <v>38526.400000000001</v>
          </cell>
          <cell r="AB132">
            <v>38853.9</v>
          </cell>
          <cell r="AC132">
            <v>39180.300000000003</v>
          </cell>
          <cell r="AD132">
            <v>39505.300000000003</v>
          </cell>
          <cell r="AE132">
            <v>39828.199999999997</v>
          </cell>
          <cell r="AF132">
            <v>40146.5</v>
          </cell>
          <cell r="AG132">
            <v>40461.5</v>
          </cell>
          <cell r="AH132">
            <v>40773.800000000003</v>
          </cell>
          <cell r="AI132">
            <v>41085.4</v>
          </cell>
          <cell r="AJ132">
            <v>41397.300000000003</v>
          </cell>
          <cell r="AK132">
            <v>41704.300000000003</v>
          </cell>
          <cell r="AL132">
            <v>42004.800000000003</v>
          </cell>
          <cell r="AM132">
            <v>42297.9</v>
          </cell>
          <cell r="AN132">
            <v>42582.8</v>
          </cell>
          <cell r="AO132">
            <v>42860.3</v>
          </cell>
          <cell r="AP132">
            <v>43131.8</v>
          </cell>
          <cell r="AQ132">
            <v>43396.800000000003</v>
          </cell>
          <cell r="AR132">
            <v>43654.400000000001</v>
          </cell>
          <cell r="AS132">
            <v>43905.1</v>
          </cell>
          <cell r="AT132">
            <v>44144.800000000003</v>
          </cell>
          <cell r="AU132">
            <v>44373.5</v>
          </cell>
          <cell r="AV132">
            <v>44594.400000000001</v>
          </cell>
          <cell r="AW132">
            <v>44808.3</v>
          </cell>
          <cell r="AX132">
            <v>45016.4</v>
          </cell>
          <cell r="AY132">
            <v>45218.7</v>
          </cell>
          <cell r="AZ132">
            <v>45415.6</v>
          </cell>
          <cell r="BA132">
            <v>45607</v>
          </cell>
          <cell r="BB132">
            <v>45793.9</v>
          </cell>
          <cell r="BC132">
            <v>45976.800000000003</v>
          </cell>
        </row>
        <row r="133">
          <cell r="A133" t="str">
            <v>POP[ALLC]</v>
          </cell>
          <cell r="B133" t="str">
            <v>k</v>
          </cell>
          <cell r="C133" t="str">
            <v>EnerBlue</v>
          </cell>
          <cell r="D133" t="str">
            <v>POP[ALLC]_kS1</v>
          </cell>
          <cell r="E133">
            <v>30685.7</v>
          </cell>
          <cell r="F133">
            <v>31020.9</v>
          </cell>
          <cell r="G133">
            <v>31360.1</v>
          </cell>
          <cell r="H133">
            <v>31644</v>
          </cell>
          <cell r="I133">
            <v>31940.7</v>
          </cell>
          <cell r="J133">
            <v>32243.8</v>
          </cell>
          <cell r="K133">
            <v>32571.200000000001</v>
          </cell>
          <cell r="L133">
            <v>32889</v>
          </cell>
          <cell r="M133">
            <v>33247.1</v>
          </cell>
          <cell r="N133">
            <v>33628.9</v>
          </cell>
          <cell r="O133">
            <v>34004.9</v>
          </cell>
          <cell r="P133">
            <v>34339.300000000003</v>
          </cell>
          <cell r="Q133">
            <v>34714.199999999997</v>
          </cell>
          <cell r="R133">
            <v>35083</v>
          </cell>
          <cell r="S133">
            <v>35437.4</v>
          </cell>
          <cell r="T133">
            <v>35702.9</v>
          </cell>
          <cell r="U133">
            <v>36109.5</v>
          </cell>
          <cell r="V133">
            <v>36545.199999999997</v>
          </cell>
          <cell r="W133">
            <v>37065.1</v>
          </cell>
          <cell r="X133">
            <v>37601.199999999997</v>
          </cell>
          <cell r="Y133">
            <v>38007.199999999997</v>
          </cell>
          <cell r="Z133">
            <v>38226.5</v>
          </cell>
          <cell r="AA133">
            <v>38526.400000000001</v>
          </cell>
          <cell r="AB133">
            <v>38853.9</v>
          </cell>
          <cell r="AC133">
            <v>39180.300000000003</v>
          </cell>
          <cell r="AD133">
            <v>39505.300000000003</v>
          </cell>
          <cell r="AE133">
            <v>39828.199999999997</v>
          </cell>
          <cell r="AF133">
            <v>40146.5</v>
          </cell>
          <cell r="AG133">
            <v>40461.5</v>
          </cell>
          <cell r="AH133">
            <v>40773.800000000003</v>
          </cell>
          <cell r="AI133">
            <v>41085.4</v>
          </cell>
          <cell r="AJ133">
            <v>41397.300000000003</v>
          </cell>
          <cell r="AK133">
            <v>41704.300000000003</v>
          </cell>
          <cell r="AL133">
            <v>42004.800000000003</v>
          </cell>
          <cell r="AM133">
            <v>42297.9</v>
          </cell>
          <cell r="AN133">
            <v>42582.8</v>
          </cell>
          <cell r="AO133">
            <v>42860.3</v>
          </cell>
          <cell r="AP133">
            <v>43131.8</v>
          </cell>
          <cell r="AQ133">
            <v>43396.800000000003</v>
          </cell>
          <cell r="AR133">
            <v>43654.400000000001</v>
          </cell>
          <cell r="AS133">
            <v>43905.1</v>
          </cell>
          <cell r="AT133">
            <v>44144.800000000003</v>
          </cell>
          <cell r="AU133">
            <v>44373.5</v>
          </cell>
          <cell r="AV133">
            <v>44594.400000000001</v>
          </cell>
          <cell r="AW133">
            <v>44808.3</v>
          </cell>
          <cell r="AX133">
            <v>45016.4</v>
          </cell>
          <cell r="AY133">
            <v>45218.7</v>
          </cell>
          <cell r="AZ133">
            <v>45415.6</v>
          </cell>
          <cell r="BA133">
            <v>45607</v>
          </cell>
          <cell r="BB133">
            <v>45793.9</v>
          </cell>
          <cell r="BC133">
            <v>45976.800000000003</v>
          </cell>
        </row>
        <row r="134">
          <cell r="A134" t="str">
            <v>POP[ALLC]</v>
          </cell>
          <cell r="B134" t="str">
            <v>k</v>
          </cell>
          <cell r="C134" t="str">
            <v>EnerGreen</v>
          </cell>
          <cell r="D134" t="str">
            <v>POP[ALLC]_kS2</v>
          </cell>
          <cell r="E134">
            <v>30685.7</v>
          </cell>
          <cell r="F134">
            <v>31020.9</v>
          </cell>
          <cell r="G134">
            <v>31360.1</v>
          </cell>
          <cell r="H134">
            <v>31644</v>
          </cell>
          <cell r="I134">
            <v>31940.7</v>
          </cell>
          <cell r="J134">
            <v>32243.8</v>
          </cell>
          <cell r="K134">
            <v>32571.200000000001</v>
          </cell>
          <cell r="L134">
            <v>32889</v>
          </cell>
          <cell r="M134">
            <v>33247.1</v>
          </cell>
          <cell r="N134">
            <v>33628.9</v>
          </cell>
          <cell r="O134">
            <v>34004.9</v>
          </cell>
          <cell r="P134">
            <v>34339.300000000003</v>
          </cell>
          <cell r="Q134">
            <v>34714.199999999997</v>
          </cell>
          <cell r="R134">
            <v>35083</v>
          </cell>
          <cell r="S134">
            <v>35437.4</v>
          </cell>
          <cell r="T134">
            <v>35702.9</v>
          </cell>
          <cell r="U134">
            <v>36109.5</v>
          </cell>
          <cell r="V134">
            <v>36545.199999999997</v>
          </cell>
          <cell r="W134">
            <v>37065.1</v>
          </cell>
          <cell r="X134">
            <v>37601.199999999997</v>
          </cell>
          <cell r="Y134">
            <v>38007.199999999997</v>
          </cell>
          <cell r="Z134">
            <v>38226.5</v>
          </cell>
          <cell r="AA134">
            <v>38526.400000000001</v>
          </cell>
          <cell r="AB134">
            <v>38853.9</v>
          </cell>
          <cell r="AC134">
            <v>39180.300000000003</v>
          </cell>
          <cell r="AD134">
            <v>39505.300000000003</v>
          </cell>
          <cell r="AE134">
            <v>39828.199999999997</v>
          </cell>
          <cell r="AF134">
            <v>40146.5</v>
          </cell>
          <cell r="AG134">
            <v>40461.5</v>
          </cell>
          <cell r="AH134">
            <v>40773.800000000003</v>
          </cell>
          <cell r="AI134">
            <v>41085.4</v>
          </cell>
          <cell r="AJ134">
            <v>41397.300000000003</v>
          </cell>
          <cell r="AK134">
            <v>41704.300000000003</v>
          </cell>
          <cell r="AL134">
            <v>42004.800000000003</v>
          </cell>
          <cell r="AM134">
            <v>42297.9</v>
          </cell>
          <cell r="AN134">
            <v>42582.8</v>
          </cell>
          <cell r="AO134">
            <v>42860.3</v>
          </cell>
          <cell r="AP134">
            <v>43131.8</v>
          </cell>
          <cell r="AQ134">
            <v>43396.800000000003</v>
          </cell>
          <cell r="AR134">
            <v>43654.400000000001</v>
          </cell>
          <cell r="AS134">
            <v>43905.1</v>
          </cell>
          <cell r="AT134">
            <v>44144.800000000003</v>
          </cell>
          <cell r="AU134">
            <v>44373.5</v>
          </cell>
          <cell r="AV134">
            <v>44594.400000000001</v>
          </cell>
          <cell r="AW134">
            <v>44808.3</v>
          </cell>
          <cell r="AX134">
            <v>45016.4</v>
          </cell>
          <cell r="AY134">
            <v>45218.7</v>
          </cell>
          <cell r="AZ134">
            <v>45415.6</v>
          </cell>
          <cell r="BA134">
            <v>45607</v>
          </cell>
          <cell r="BB134">
            <v>45793.9</v>
          </cell>
          <cell r="BC134">
            <v>45976.800000000003</v>
          </cell>
        </row>
        <row r="135">
          <cell r="A135" t="str">
            <v>GDPPOP[ALLC]</v>
          </cell>
          <cell r="B135" t="str">
            <v>US$15ppp/cap</v>
          </cell>
          <cell r="C135" t="str">
            <v>EnerBase</v>
          </cell>
          <cell r="D135" t="str">
            <v>GDPPOP[ALLC]_kUS$15ppa/habS3</v>
          </cell>
          <cell r="E135">
            <v>38.86</v>
          </cell>
          <cell r="F135">
            <v>39.130000000000003</v>
          </cell>
          <cell r="G135">
            <v>39.869999999999997</v>
          </cell>
          <cell r="H135">
            <v>40.229999999999997</v>
          </cell>
          <cell r="I135">
            <v>41.08</v>
          </cell>
          <cell r="J135">
            <v>42</v>
          </cell>
          <cell r="K135">
            <v>42.67</v>
          </cell>
          <cell r="L135">
            <v>43.14</v>
          </cell>
          <cell r="M135">
            <v>43.1</v>
          </cell>
          <cell r="N135">
            <v>41.36</v>
          </cell>
          <cell r="O135">
            <v>42.17</v>
          </cell>
          <cell r="P135">
            <v>43.07</v>
          </cell>
          <cell r="Q135">
            <v>43.36</v>
          </cell>
          <cell r="R135">
            <v>43.9</v>
          </cell>
          <cell r="S135">
            <v>44.71</v>
          </cell>
          <cell r="T135">
            <v>44.67</v>
          </cell>
          <cell r="U135">
            <v>44.61</v>
          </cell>
          <cell r="V135">
            <v>45.42</v>
          </cell>
          <cell r="W135">
            <v>46.02</v>
          </cell>
          <cell r="X135">
            <v>46.22</v>
          </cell>
          <cell r="Y135">
            <v>43.41</v>
          </cell>
          <cell r="Z135">
            <v>45.32</v>
          </cell>
          <cell r="AA135">
            <v>46.5</v>
          </cell>
          <cell r="AB135">
            <v>46.6</v>
          </cell>
          <cell r="AC135">
            <v>46.76</v>
          </cell>
          <cell r="AD135">
            <v>47.45</v>
          </cell>
          <cell r="AE135">
            <v>47.96</v>
          </cell>
          <cell r="AF135">
            <v>48.38</v>
          </cell>
          <cell r="AG135">
            <v>48.82</v>
          </cell>
          <cell r="AH135">
            <v>49.27</v>
          </cell>
          <cell r="AI135">
            <v>49.77</v>
          </cell>
          <cell r="AJ135">
            <v>50.25</v>
          </cell>
          <cell r="AK135">
            <v>50.74</v>
          </cell>
          <cell r="AL135">
            <v>51.26</v>
          </cell>
          <cell r="AM135">
            <v>51.79</v>
          </cell>
          <cell r="AN135">
            <v>52.35</v>
          </cell>
          <cell r="AO135">
            <v>52.89</v>
          </cell>
          <cell r="AP135">
            <v>53.45</v>
          </cell>
          <cell r="AQ135">
            <v>54.03</v>
          </cell>
          <cell r="AR135">
            <v>54.63</v>
          </cell>
          <cell r="AS135">
            <v>55.25</v>
          </cell>
          <cell r="AT135">
            <v>55.85</v>
          </cell>
          <cell r="AU135">
            <v>56.47</v>
          </cell>
          <cell r="AV135">
            <v>57.1</v>
          </cell>
          <cell r="AW135">
            <v>57.76</v>
          </cell>
          <cell r="AX135">
            <v>58.44</v>
          </cell>
          <cell r="AY135">
            <v>59.07</v>
          </cell>
          <cell r="AZ135">
            <v>59.72</v>
          </cell>
          <cell r="BA135">
            <v>60.39</v>
          </cell>
          <cell r="BB135">
            <v>61.08</v>
          </cell>
          <cell r="BC135">
            <v>61.77</v>
          </cell>
        </row>
        <row r="136">
          <cell r="A136" t="str">
            <v>GDPPOP[ALLC]</v>
          </cell>
          <cell r="B136" t="str">
            <v>US$15ppp/cap</v>
          </cell>
          <cell r="C136" t="str">
            <v>EnerBlue</v>
          </cell>
          <cell r="D136" t="str">
            <v>GDPPOP[ALLC]_kUS$15ppa/habS1</v>
          </cell>
          <cell r="E136">
            <v>38.86</v>
          </cell>
          <cell r="F136">
            <v>39.130000000000003</v>
          </cell>
          <cell r="G136">
            <v>39.869999999999997</v>
          </cell>
          <cell r="H136">
            <v>40.229999999999997</v>
          </cell>
          <cell r="I136">
            <v>41.08</v>
          </cell>
          <cell r="J136">
            <v>42</v>
          </cell>
          <cell r="K136">
            <v>42.67</v>
          </cell>
          <cell r="L136">
            <v>43.14</v>
          </cell>
          <cell r="M136">
            <v>43.1</v>
          </cell>
          <cell r="N136">
            <v>41.36</v>
          </cell>
          <cell r="O136">
            <v>42.17</v>
          </cell>
          <cell r="P136">
            <v>43.07</v>
          </cell>
          <cell r="Q136">
            <v>43.36</v>
          </cell>
          <cell r="R136">
            <v>43.9</v>
          </cell>
          <cell r="S136">
            <v>44.71</v>
          </cell>
          <cell r="T136">
            <v>44.67</v>
          </cell>
          <cell r="U136">
            <v>44.61</v>
          </cell>
          <cell r="V136">
            <v>45.42</v>
          </cell>
          <cell r="W136">
            <v>46.02</v>
          </cell>
          <cell r="X136">
            <v>46.22</v>
          </cell>
          <cell r="Y136">
            <v>43.41</v>
          </cell>
          <cell r="Z136">
            <v>45.32</v>
          </cell>
          <cell r="AA136">
            <v>46.5</v>
          </cell>
          <cell r="AB136">
            <v>46.6</v>
          </cell>
          <cell r="AC136">
            <v>46.76</v>
          </cell>
          <cell r="AD136">
            <v>47.45</v>
          </cell>
          <cell r="AE136">
            <v>47.96</v>
          </cell>
          <cell r="AF136">
            <v>48.38</v>
          </cell>
          <cell r="AG136">
            <v>48.82</v>
          </cell>
          <cell r="AH136">
            <v>49.27</v>
          </cell>
          <cell r="AI136">
            <v>49.77</v>
          </cell>
          <cell r="AJ136">
            <v>50.25</v>
          </cell>
          <cell r="AK136">
            <v>50.74</v>
          </cell>
          <cell r="AL136">
            <v>51.26</v>
          </cell>
          <cell r="AM136">
            <v>51.79</v>
          </cell>
          <cell r="AN136">
            <v>52.35</v>
          </cell>
          <cell r="AO136">
            <v>52.89</v>
          </cell>
          <cell r="AP136">
            <v>53.45</v>
          </cell>
          <cell r="AQ136">
            <v>54.03</v>
          </cell>
          <cell r="AR136">
            <v>54.63</v>
          </cell>
          <cell r="AS136">
            <v>55.25</v>
          </cell>
          <cell r="AT136">
            <v>55.85</v>
          </cell>
          <cell r="AU136">
            <v>56.47</v>
          </cell>
          <cell r="AV136">
            <v>57.1</v>
          </cell>
          <cell r="AW136">
            <v>57.76</v>
          </cell>
          <cell r="AX136">
            <v>58.44</v>
          </cell>
          <cell r="AY136">
            <v>59.07</v>
          </cell>
          <cell r="AZ136">
            <v>59.72</v>
          </cell>
          <cell r="BA136">
            <v>60.39</v>
          </cell>
          <cell r="BB136">
            <v>61.08</v>
          </cell>
          <cell r="BC136">
            <v>61.77</v>
          </cell>
        </row>
        <row r="137">
          <cell r="A137" t="str">
            <v>GDPPOP[ALLC]</v>
          </cell>
          <cell r="B137" t="str">
            <v>US$15ppp/cap</v>
          </cell>
          <cell r="C137" t="str">
            <v>EnerGreen</v>
          </cell>
          <cell r="D137" t="str">
            <v>GDPPOP[ALLC]_kUS$15ppa/habS2</v>
          </cell>
          <cell r="E137">
            <v>38.86</v>
          </cell>
          <cell r="F137">
            <v>39.130000000000003</v>
          </cell>
          <cell r="G137">
            <v>39.869999999999997</v>
          </cell>
          <cell r="H137">
            <v>40.229999999999997</v>
          </cell>
          <cell r="I137">
            <v>41.08</v>
          </cell>
          <cell r="J137">
            <v>42</v>
          </cell>
          <cell r="K137">
            <v>42.67</v>
          </cell>
          <cell r="L137">
            <v>43.14</v>
          </cell>
          <cell r="M137">
            <v>43.1</v>
          </cell>
          <cell r="N137">
            <v>41.36</v>
          </cell>
          <cell r="O137">
            <v>42.17</v>
          </cell>
          <cell r="P137">
            <v>43.07</v>
          </cell>
          <cell r="Q137">
            <v>43.36</v>
          </cell>
          <cell r="R137">
            <v>43.9</v>
          </cell>
          <cell r="S137">
            <v>44.71</v>
          </cell>
          <cell r="T137">
            <v>44.67</v>
          </cell>
          <cell r="U137">
            <v>44.61</v>
          </cell>
          <cell r="V137">
            <v>45.42</v>
          </cell>
          <cell r="W137">
            <v>46.02</v>
          </cell>
          <cell r="X137">
            <v>46.22</v>
          </cell>
          <cell r="Y137">
            <v>43.41</v>
          </cell>
          <cell r="Z137">
            <v>45.32</v>
          </cell>
          <cell r="AA137">
            <v>46.5</v>
          </cell>
          <cell r="AB137">
            <v>46.6</v>
          </cell>
          <cell r="AC137">
            <v>46.76</v>
          </cell>
          <cell r="AD137">
            <v>47.45</v>
          </cell>
          <cell r="AE137">
            <v>47.96</v>
          </cell>
          <cell r="AF137">
            <v>48.38</v>
          </cell>
          <cell r="AG137">
            <v>48.82</v>
          </cell>
          <cell r="AH137">
            <v>49.27</v>
          </cell>
          <cell r="AI137">
            <v>49.77</v>
          </cell>
          <cell r="AJ137">
            <v>50.25</v>
          </cell>
          <cell r="AK137">
            <v>50.74</v>
          </cell>
          <cell r="AL137">
            <v>51.26</v>
          </cell>
          <cell r="AM137">
            <v>51.79</v>
          </cell>
          <cell r="AN137">
            <v>52.35</v>
          </cell>
          <cell r="AO137">
            <v>52.89</v>
          </cell>
          <cell r="AP137">
            <v>53.45</v>
          </cell>
          <cell r="AQ137">
            <v>54.03</v>
          </cell>
          <cell r="AR137">
            <v>54.63</v>
          </cell>
          <cell r="AS137">
            <v>55.25</v>
          </cell>
          <cell r="AT137">
            <v>55.85</v>
          </cell>
          <cell r="AU137">
            <v>56.47</v>
          </cell>
          <cell r="AV137">
            <v>57.1</v>
          </cell>
          <cell r="AW137">
            <v>57.76</v>
          </cell>
          <cell r="AX137">
            <v>58.44</v>
          </cell>
          <cell r="AY137">
            <v>59.07</v>
          </cell>
          <cell r="AZ137">
            <v>59.72</v>
          </cell>
          <cell r="BA137">
            <v>60.39</v>
          </cell>
          <cell r="BB137">
            <v>61.08</v>
          </cell>
          <cell r="BC137">
            <v>61.77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6">
          <cell r="B26" t="str">
            <v>%</v>
          </cell>
          <cell r="D26">
            <v>2000</v>
          </cell>
          <cell r="E26">
            <v>2005</v>
          </cell>
          <cell r="F26">
            <v>2010</v>
          </cell>
          <cell r="G26">
            <v>2015</v>
          </cell>
          <cell r="H26">
            <v>2020</v>
          </cell>
          <cell r="I26">
            <v>2025</v>
          </cell>
          <cell r="J26">
            <v>2030</v>
          </cell>
          <cell r="K26">
            <v>2035</v>
          </cell>
          <cell r="L26">
            <v>2040</v>
          </cell>
          <cell r="M26">
            <v>2045</v>
          </cell>
          <cell r="N26">
            <v>2050</v>
          </cell>
        </row>
        <row r="27">
          <cell r="B27" t="str">
            <v>Economic growth</v>
          </cell>
          <cell r="D27">
            <v>5.18</v>
          </cell>
          <cell r="E27">
            <v>3.2</v>
          </cell>
          <cell r="F27">
            <v>3.09</v>
          </cell>
          <cell r="G27">
            <v>0.66</v>
          </cell>
          <cell r="H27">
            <v>-5.07</v>
          </cell>
          <cell r="I27">
            <v>2.2999999999999998</v>
          </cell>
          <cell r="J27">
            <v>1.78</v>
          </cell>
          <cell r="K27">
            <v>1.76</v>
          </cell>
          <cell r="L27">
            <v>1.72</v>
          </cell>
          <cell r="M27">
            <v>1.64</v>
          </cell>
          <cell r="N27">
            <v>1.55</v>
          </cell>
        </row>
        <row r="48">
          <cell r="B48" t="str">
            <v>M</v>
          </cell>
          <cell r="D48">
            <v>2000</v>
          </cell>
          <cell r="E48">
            <v>2005</v>
          </cell>
          <cell r="F48">
            <v>2010</v>
          </cell>
          <cell r="G48">
            <v>2015</v>
          </cell>
          <cell r="H48">
            <v>2020</v>
          </cell>
          <cell r="I48">
            <v>2025</v>
          </cell>
          <cell r="J48">
            <v>2030</v>
          </cell>
          <cell r="K48">
            <v>2035</v>
          </cell>
          <cell r="L48">
            <v>2040</v>
          </cell>
          <cell r="M48">
            <v>2045</v>
          </cell>
          <cell r="N48">
            <v>2050</v>
          </cell>
        </row>
        <row r="49">
          <cell r="B49" t="str">
            <v>Population</v>
          </cell>
          <cell r="D49">
            <v>30.685700000000001</v>
          </cell>
          <cell r="E49">
            <v>32.2438</v>
          </cell>
          <cell r="F49">
            <v>34.004899999999999</v>
          </cell>
          <cell r="G49">
            <v>35.7029</v>
          </cell>
          <cell r="H49">
            <v>38.007199999999997</v>
          </cell>
          <cell r="I49">
            <v>39.505300000000005</v>
          </cell>
          <cell r="J49">
            <v>41.0854</v>
          </cell>
          <cell r="K49">
            <v>42.582800000000006</v>
          </cell>
          <cell r="L49">
            <v>43.905099999999997</v>
          </cell>
          <cell r="M49">
            <v>45.016400000000004</v>
          </cell>
          <cell r="N49">
            <v>45.976800000000004</v>
          </cell>
        </row>
        <row r="70">
          <cell r="B70" t="str">
            <v>kUS$15ppp/cap</v>
          </cell>
          <cell r="D70">
            <v>2000</v>
          </cell>
          <cell r="E70">
            <v>2005</v>
          </cell>
          <cell r="F70">
            <v>2010</v>
          </cell>
          <cell r="G70">
            <v>2015</v>
          </cell>
          <cell r="H70">
            <v>2020</v>
          </cell>
          <cell r="I70">
            <v>2025</v>
          </cell>
          <cell r="J70">
            <v>2030</v>
          </cell>
          <cell r="K70">
            <v>2035</v>
          </cell>
          <cell r="L70">
            <v>2040</v>
          </cell>
          <cell r="M70">
            <v>2045</v>
          </cell>
          <cell r="N70">
            <v>2050</v>
          </cell>
        </row>
        <row r="71">
          <cell r="B71" t="str">
            <v>GDP per capita (constant US$, purchasing power parities)</v>
          </cell>
          <cell r="D71">
            <v>38.86</v>
          </cell>
          <cell r="E71">
            <v>42</v>
          </cell>
          <cell r="F71">
            <v>42.17</v>
          </cell>
          <cell r="G71">
            <v>44.67</v>
          </cell>
          <cell r="H71">
            <v>43.41</v>
          </cell>
          <cell r="I71">
            <v>47.45</v>
          </cell>
          <cell r="J71">
            <v>49.77</v>
          </cell>
          <cell r="K71">
            <v>52.35</v>
          </cell>
          <cell r="L71">
            <v>55.25</v>
          </cell>
          <cell r="M71">
            <v>58.44</v>
          </cell>
          <cell r="N71">
            <v>61.77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Enerdata">
      <a:dk1>
        <a:sysClr val="windowText" lastClr="000000"/>
      </a:dk1>
      <a:lt1>
        <a:sysClr val="window" lastClr="FFFFFF"/>
      </a:lt1>
      <a:dk2>
        <a:srgbClr val="8F0F75"/>
      </a:dk2>
      <a:lt2>
        <a:srgbClr val="758F23"/>
      </a:lt2>
      <a:accent1>
        <a:srgbClr val="0A758F"/>
      </a:accent1>
      <a:accent2>
        <a:srgbClr val="EC6625"/>
      </a:accent2>
      <a:accent3>
        <a:srgbClr val="14A2D2"/>
      </a:accent3>
      <a:accent4>
        <a:srgbClr val="F39325"/>
      </a:accent4>
      <a:accent5>
        <a:srgbClr val="1E8F5D"/>
      </a:accent5>
      <a:accent6>
        <a:srgbClr val="FFDE12"/>
      </a:accent6>
      <a:hlink>
        <a:srgbClr val="EC6625"/>
      </a:hlink>
      <a:folHlink>
        <a:srgbClr val="F39325"/>
      </a:folHlink>
    </a:clrScheme>
    <a:fontScheme name="Enerdata_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nerdata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nerdata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nerdata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nerdata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nerdata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nerdata.net/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nerdata.net/research/power-plant-database.html" TargetMode="External"/><Relationship Id="rId21" Type="http://schemas.openxmlformats.org/officeDocument/2006/relationships/hyperlink" Target="https://www.enerdata.net/research/schedule-demo.html?service=gls" TargetMode="External"/><Relationship Id="rId42" Type="http://schemas.openxmlformats.org/officeDocument/2006/relationships/hyperlink" Target="mailto:research@enerdata.net?subject=EnerDemand" TargetMode="External"/><Relationship Id="rId47" Type="http://schemas.openxmlformats.org/officeDocument/2006/relationships/hyperlink" Target="mailto:research@enerdata.net?subject=Odyssee" TargetMode="External"/><Relationship Id="rId63" Type="http://schemas.openxmlformats.org/officeDocument/2006/relationships/hyperlink" Target="https://www.enerdata.net/research/schedule-demo.html" TargetMode="External"/><Relationship Id="rId68" Type="http://schemas.openxmlformats.org/officeDocument/2006/relationships/hyperlink" Target="https://www.enerdata.net/research/schedule-demo.html?service=ghcd" TargetMode="External"/><Relationship Id="rId2" Type="http://schemas.openxmlformats.org/officeDocument/2006/relationships/hyperlink" Target="mailto:research@enerdata.net?subject=Global%20Energy%20Research" TargetMode="External"/><Relationship Id="rId16" Type="http://schemas.openxmlformats.org/officeDocument/2006/relationships/hyperlink" Target="mailto:research@enerdata.net" TargetMode="External"/><Relationship Id="rId29" Type="http://schemas.openxmlformats.org/officeDocument/2006/relationships/hyperlink" Target="https://www.enerdata.net/research/schedule-demo.html?service=lng" TargetMode="External"/><Relationship Id="rId11" Type="http://schemas.openxmlformats.org/officeDocument/2006/relationships/hyperlink" Target="mailto:research@enerdata.net?subject=EnerMonthly" TargetMode="External"/><Relationship Id="rId24" Type="http://schemas.openxmlformats.org/officeDocument/2006/relationships/hyperlink" Target="https://www.enerdata.net/energy-research-information-database-free-trial.html?service=pwp" TargetMode="External"/><Relationship Id="rId32" Type="http://schemas.openxmlformats.org/officeDocument/2006/relationships/hyperlink" Target="https://www.enerdata.net/research/schedule-demo.html?service=ref" TargetMode="External"/><Relationship Id="rId37" Type="http://schemas.openxmlformats.org/officeDocument/2006/relationships/hyperlink" Target="https://www.enerdata.net/research/h2-database.html" TargetMode="External"/><Relationship Id="rId40" Type="http://schemas.openxmlformats.org/officeDocument/2006/relationships/hyperlink" Target="https://www.enerdata.net/energy-research-information-database-free-trial.html?service=gem" TargetMode="External"/><Relationship Id="rId45" Type="http://schemas.openxmlformats.org/officeDocument/2006/relationships/hyperlink" Target="https://www.enerdata.net/research/world-energy-efficiency-demand-database.html" TargetMode="External"/><Relationship Id="rId53" Type="http://schemas.openxmlformats.org/officeDocument/2006/relationships/hyperlink" Target="mailto:research@enerdata.net?subject=EnerMonthly" TargetMode="External"/><Relationship Id="rId58" Type="http://schemas.openxmlformats.org/officeDocument/2006/relationships/hyperlink" Target="https://www.enerdata.net/energy-research-information-database-free-trial.html?service=med" TargetMode="External"/><Relationship Id="rId66" Type="http://schemas.openxmlformats.org/officeDocument/2006/relationships/hyperlink" Target="https://www.enerdata.net/research/schedule-demo.html?service=ghcd" TargetMode="External"/><Relationship Id="rId74" Type="http://schemas.openxmlformats.org/officeDocument/2006/relationships/printerSettings" Target="../printerSettings/printerSettings8.bin"/><Relationship Id="rId5" Type="http://schemas.openxmlformats.org/officeDocument/2006/relationships/hyperlink" Target="mailto:research@enerdata.net?subject=Key%20Energy%20Intelligence" TargetMode="External"/><Relationship Id="rId61" Type="http://schemas.openxmlformats.org/officeDocument/2006/relationships/hyperlink" Target="https://www.enerdata.net/research/schedule-demo.html?service=gem" TargetMode="External"/><Relationship Id="rId19" Type="http://schemas.openxmlformats.org/officeDocument/2006/relationships/hyperlink" Target="https://www.enerdata.net/research/energy-market-data-co2-emissions-database.html" TargetMode="External"/><Relationship Id="rId14" Type="http://schemas.openxmlformats.org/officeDocument/2006/relationships/hyperlink" Target="mailto:research@enerdata.net?subject=World%20LNG%20Database" TargetMode="External"/><Relationship Id="rId22" Type="http://schemas.openxmlformats.org/officeDocument/2006/relationships/hyperlink" Target="https://www.enerdata.net/energy-research-information-database-free-trial.html?service=gem" TargetMode="External"/><Relationship Id="rId27" Type="http://schemas.openxmlformats.org/officeDocument/2006/relationships/hyperlink" Target="https://www.enerdata.net/research/lng-trade-terminals-and-plants-database.html" TargetMode="External"/><Relationship Id="rId30" Type="http://schemas.openxmlformats.org/officeDocument/2006/relationships/hyperlink" Target="https://www.enerdata.net/research/world-refineries-database.html" TargetMode="External"/><Relationship Id="rId35" Type="http://schemas.openxmlformats.org/officeDocument/2006/relationships/hyperlink" Target="https://www.enerdata.net/energy-research-information-database-free-trial.html?service=fcst" TargetMode="External"/><Relationship Id="rId43" Type="http://schemas.openxmlformats.org/officeDocument/2006/relationships/hyperlink" Target="https://www.enerdata.net/energy-research-information-database-free-trial.html?service=edd" TargetMode="External"/><Relationship Id="rId48" Type="http://schemas.openxmlformats.org/officeDocument/2006/relationships/hyperlink" Target="https://www.enerdata.net/energy-research-information-database-free-trial.html?service=edd" TargetMode="External"/><Relationship Id="rId56" Type="http://schemas.openxmlformats.org/officeDocument/2006/relationships/hyperlink" Target="mailto:research@enerdata.net?subject=Power%20Price%20Projections" TargetMode="External"/><Relationship Id="rId64" Type="http://schemas.openxmlformats.org/officeDocument/2006/relationships/hyperlink" Target="https://www.enerdata.net/research/hydrogen-derivates-projects.html" TargetMode="External"/><Relationship Id="rId69" Type="http://schemas.openxmlformats.org/officeDocument/2006/relationships/hyperlink" Target="https://www.enerdata.net/energy-research-information-database-free-trial.html?service=hdpd" TargetMode="External"/><Relationship Id="rId8" Type="http://schemas.openxmlformats.org/officeDocument/2006/relationships/hyperlink" Target="mailto:research@enerdata.net" TargetMode="External"/><Relationship Id="rId51" Type="http://schemas.openxmlformats.org/officeDocument/2006/relationships/hyperlink" Target="https://www.enerdata.net/energy-research-information-database-free-trial.html?service=news" TargetMode="External"/><Relationship Id="rId72" Type="http://schemas.openxmlformats.org/officeDocument/2006/relationships/hyperlink" Target="mailto:research@enerdata.net?subject=Global%20Hydrogen%20Companies%20Database" TargetMode="External"/><Relationship Id="rId3" Type="http://schemas.openxmlformats.org/officeDocument/2006/relationships/hyperlink" Target="https://www.enerdata.net/research/global-energy-research.html" TargetMode="External"/><Relationship Id="rId12" Type="http://schemas.openxmlformats.org/officeDocument/2006/relationships/hyperlink" Target="mailto:research@enerdata.net?subject=EnerMonthly" TargetMode="External"/><Relationship Id="rId17" Type="http://schemas.openxmlformats.org/officeDocument/2006/relationships/hyperlink" Target="mailto:research@enerdata.net?subject=EnerFuture" TargetMode="External"/><Relationship Id="rId25" Type="http://schemas.openxmlformats.org/officeDocument/2006/relationships/hyperlink" Target="https://www.enerdata.net/research/schedule-demo.html?service=pwp" TargetMode="External"/><Relationship Id="rId33" Type="http://schemas.openxmlformats.org/officeDocument/2006/relationships/hyperlink" Target="https://www.enerdata.net/research/forecast-enerfuture.html" TargetMode="External"/><Relationship Id="rId38" Type="http://schemas.openxmlformats.org/officeDocument/2006/relationships/hyperlink" Target="https://www.enerdata.net/energy-research-information-database-free-trial.html?service=ghcd" TargetMode="External"/><Relationship Id="rId46" Type="http://schemas.openxmlformats.org/officeDocument/2006/relationships/hyperlink" Target="https://www.enerdata.net/research/world-energy-efficiency-demand-database.html" TargetMode="External"/><Relationship Id="rId59" Type="http://schemas.openxmlformats.org/officeDocument/2006/relationships/hyperlink" Target="mailto:research@enerdata.net?subject=I%20would%20like%20a%20free%20trial%20of%20EnerFuture%20Granular%20Energy%20Demand%20Forecast" TargetMode="External"/><Relationship Id="rId67" Type="http://schemas.openxmlformats.org/officeDocument/2006/relationships/hyperlink" Target="https://www.enerdata.net/energy-research-information-database-free-trial.html?service=ghcd" TargetMode="External"/><Relationship Id="rId20" Type="http://schemas.openxmlformats.org/officeDocument/2006/relationships/hyperlink" Target="https://www.enerdata.net/energy-research-information-database-free-trial.html?service=gls" TargetMode="External"/><Relationship Id="rId41" Type="http://schemas.openxmlformats.org/officeDocument/2006/relationships/hyperlink" Target="https://www.enerdata.net/research/country-energy-demand-forecast.html" TargetMode="External"/><Relationship Id="rId54" Type="http://schemas.openxmlformats.org/officeDocument/2006/relationships/hyperlink" Target="https://www.enerdata.net/research/schedule-demo.html?service=gem" TargetMode="External"/><Relationship Id="rId62" Type="http://schemas.openxmlformats.org/officeDocument/2006/relationships/hyperlink" Target="mailto:research@enerdata.net?subject=Granular%20Energy%20Demand%20Forecast" TargetMode="External"/><Relationship Id="rId70" Type="http://schemas.openxmlformats.org/officeDocument/2006/relationships/hyperlink" Target="https://www.enerdata.net/research/schedule-demo.html?service=hdpd" TargetMode="External"/><Relationship Id="rId75" Type="http://schemas.openxmlformats.org/officeDocument/2006/relationships/drawing" Target="../drawings/drawing7.xml"/><Relationship Id="rId1" Type="http://schemas.openxmlformats.org/officeDocument/2006/relationships/hyperlink" Target="https://www.enerdata.net/energy-research-information-database-free-trial.html?service=pro" TargetMode="External"/><Relationship Id="rId6" Type="http://schemas.openxmlformats.org/officeDocument/2006/relationships/hyperlink" Target="mailto:research@enerdata.net?subject=Key%20Energy%20Intelligence" TargetMode="External"/><Relationship Id="rId15" Type="http://schemas.openxmlformats.org/officeDocument/2006/relationships/hyperlink" Target="mailto:research@enerdata.net?subject=World%20Refinery%20Database" TargetMode="External"/><Relationship Id="rId23" Type="http://schemas.openxmlformats.org/officeDocument/2006/relationships/hyperlink" Target="https://www.enerdata.net/research/schedule-demo.html?service=gem" TargetMode="External"/><Relationship Id="rId28" Type="http://schemas.openxmlformats.org/officeDocument/2006/relationships/hyperlink" Target="https://www.enerdata.net/energy-research-information-database-free-trial.html?service=lng" TargetMode="External"/><Relationship Id="rId36" Type="http://schemas.openxmlformats.org/officeDocument/2006/relationships/hyperlink" Target="https://www.enerdata.net/research/monthly-oil-gas-coal-electricity-data.html" TargetMode="External"/><Relationship Id="rId49" Type="http://schemas.openxmlformats.org/officeDocument/2006/relationships/hyperlink" Target="https://www.enerdata.net/research/schedule-demo.html" TargetMode="External"/><Relationship Id="rId57" Type="http://schemas.openxmlformats.org/officeDocument/2006/relationships/hyperlink" Target="https://www.enerdata.net/research/schedule-demo.html" TargetMode="External"/><Relationship Id="rId10" Type="http://schemas.openxmlformats.org/officeDocument/2006/relationships/hyperlink" Target="mailto:research@enerdata.net?subject=Global%20Hydrogen%20Companies%20Database" TargetMode="External"/><Relationship Id="rId31" Type="http://schemas.openxmlformats.org/officeDocument/2006/relationships/hyperlink" Target="https://www.enerdata.net/energy-research-information-database-free-trial.html?service=ref" TargetMode="External"/><Relationship Id="rId44" Type="http://schemas.openxmlformats.org/officeDocument/2006/relationships/hyperlink" Target="https://www.enerdata.net/research/schedule-demo.html?service=edd" TargetMode="External"/><Relationship Id="rId52" Type="http://schemas.openxmlformats.org/officeDocument/2006/relationships/hyperlink" Target="mailto:research@enerdata.net?subject=Country%20Energy%20Demand%20Forecast" TargetMode="External"/><Relationship Id="rId60" Type="http://schemas.openxmlformats.org/officeDocument/2006/relationships/hyperlink" Target="mailto:research@enerdata.net?subject=EnerMonthly" TargetMode="External"/><Relationship Id="rId65" Type="http://schemas.openxmlformats.org/officeDocument/2006/relationships/hyperlink" Target="https://www.enerdata.net/energy-research-information-database-free-trial.html?service=ghcd" TargetMode="External"/><Relationship Id="rId73" Type="http://schemas.openxmlformats.org/officeDocument/2006/relationships/hyperlink" Target="mailto:research@enerdata.net?subject=H2%20and%20Derivatives%20Projects%20Database" TargetMode="External"/><Relationship Id="rId4" Type="http://schemas.openxmlformats.org/officeDocument/2006/relationships/hyperlink" Target="https://www.enerdata.net/research/schedule-demo.html?service=pro" TargetMode="External"/><Relationship Id="rId9" Type="http://schemas.openxmlformats.org/officeDocument/2006/relationships/hyperlink" Target="mailto:research@enerdata.net?subject=Global%20Energy%20&amp;%20CO2%20Data" TargetMode="External"/><Relationship Id="rId13" Type="http://schemas.openxmlformats.org/officeDocument/2006/relationships/hyperlink" Target="mailto:research@enerdata.net?subject=Power%20Plant%20Tracker" TargetMode="External"/><Relationship Id="rId18" Type="http://schemas.openxmlformats.org/officeDocument/2006/relationships/hyperlink" Target="https://www.enerdata.net/estore/energy-intelligence.html" TargetMode="External"/><Relationship Id="rId39" Type="http://schemas.openxmlformats.org/officeDocument/2006/relationships/hyperlink" Target="https://www.enerdata.net/research/schedule-demo.html?service=ghcd" TargetMode="External"/><Relationship Id="rId34" Type="http://schemas.openxmlformats.org/officeDocument/2006/relationships/hyperlink" Target="https://www.enerdata.net/research/schedule-demo.html?service=fcst" TargetMode="External"/><Relationship Id="rId50" Type="http://schemas.openxmlformats.org/officeDocument/2006/relationships/hyperlink" Target="mailto:research@enerdata.net" TargetMode="External"/><Relationship Id="rId55" Type="http://schemas.openxmlformats.org/officeDocument/2006/relationships/hyperlink" Target="https://www.enerdata.net/research/global-forecasting-electricity-prices-tool.html" TargetMode="External"/><Relationship Id="rId7" Type="http://schemas.openxmlformats.org/officeDocument/2006/relationships/hyperlink" Target="mailto:research@enerdata.net" TargetMode="External"/><Relationship Id="rId71" Type="http://schemas.openxmlformats.org/officeDocument/2006/relationships/hyperlink" Target="mailto:research@enerdata.net?subject=Global%20Hydrogen%20Companies%20Datab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89CF-C2BB-44C8-97F6-1E5A84BF48B9}">
  <sheetPr codeName="Feuil1"/>
  <dimension ref="A1:BC137"/>
  <sheetViews>
    <sheetView workbookViewId="0"/>
  </sheetViews>
  <sheetFormatPr baseColWidth="10" defaultColWidth="11.42578125" defaultRowHeight="13.5" customHeight="1" x14ac:dyDescent="0.15"/>
  <sheetData>
    <row r="1" spans="1:55" ht="13.5" customHeight="1" x14ac:dyDescent="0.15">
      <c r="A1" t="s">
        <v>0</v>
      </c>
      <c r="B1" t="s">
        <v>1</v>
      </c>
      <c r="C1" t="s">
        <v>2</v>
      </c>
      <c r="D1" t="s">
        <v>121</v>
      </c>
    </row>
    <row r="2" spans="1:55" ht="13.5" customHeight="1" x14ac:dyDescent="0.15">
      <c r="A2" s="35" t="s">
        <v>123</v>
      </c>
      <c r="B2" s="36">
        <v>2000</v>
      </c>
      <c r="C2" s="36">
        <v>2050</v>
      </c>
      <c r="D2" s="36" t="s">
        <v>124</v>
      </c>
    </row>
    <row r="5" spans="1:55" ht="13.5" customHeight="1" x14ac:dyDescent="0.15">
      <c r="B5" t="s">
        <v>3</v>
      </c>
      <c r="C5" t="s">
        <v>4</v>
      </c>
      <c r="D5" t="s">
        <v>5</v>
      </c>
      <c r="E5">
        <v>2000</v>
      </c>
      <c r="F5">
        <v>2001</v>
      </c>
      <c r="G5">
        <v>2002</v>
      </c>
      <c r="H5">
        <v>2003</v>
      </c>
      <c r="I5">
        <v>2004</v>
      </c>
      <c r="J5">
        <v>2005</v>
      </c>
      <c r="K5">
        <v>2006</v>
      </c>
      <c r="L5">
        <v>2007</v>
      </c>
      <c r="M5">
        <v>2008</v>
      </c>
      <c r="N5">
        <v>2009</v>
      </c>
      <c r="O5">
        <v>2010</v>
      </c>
      <c r="P5">
        <v>2011</v>
      </c>
      <c r="Q5">
        <v>2012</v>
      </c>
      <c r="R5">
        <v>2013</v>
      </c>
      <c r="S5">
        <v>2014</v>
      </c>
      <c r="T5">
        <v>2015</v>
      </c>
      <c r="U5">
        <v>2016</v>
      </c>
      <c r="V5">
        <v>2017</v>
      </c>
      <c r="W5">
        <v>2018</v>
      </c>
      <c r="X5">
        <v>2019</v>
      </c>
      <c r="Y5">
        <v>2020</v>
      </c>
      <c r="Z5">
        <v>2021</v>
      </c>
      <c r="AA5">
        <v>2022</v>
      </c>
      <c r="AB5">
        <v>2023</v>
      </c>
      <c r="AC5">
        <v>2024</v>
      </c>
      <c r="AD5">
        <v>2025</v>
      </c>
      <c r="AE5">
        <v>2026</v>
      </c>
      <c r="AF5">
        <v>2027</v>
      </c>
      <c r="AG5">
        <v>2028</v>
      </c>
      <c r="AH5">
        <v>2029</v>
      </c>
      <c r="AI5">
        <v>2030</v>
      </c>
      <c r="AJ5">
        <v>2031</v>
      </c>
      <c r="AK5">
        <v>2032</v>
      </c>
      <c r="AL5">
        <v>2033</v>
      </c>
      <c r="AM5">
        <v>2034</v>
      </c>
      <c r="AN5">
        <v>2035</v>
      </c>
      <c r="AO5">
        <v>2036</v>
      </c>
      <c r="AP5">
        <v>2037</v>
      </c>
      <c r="AQ5">
        <v>2038</v>
      </c>
      <c r="AR5">
        <v>2039</v>
      </c>
      <c r="AS5">
        <v>2040</v>
      </c>
      <c r="AT5">
        <v>2041</v>
      </c>
      <c r="AU5">
        <v>2042</v>
      </c>
      <c r="AV5">
        <v>2043</v>
      </c>
      <c r="AW5">
        <v>2044</v>
      </c>
      <c r="AX5">
        <v>2045</v>
      </c>
      <c r="AY5">
        <v>2046</v>
      </c>
      <c r="AZ5">
        <v>2047</v>
      </c>
      <c r="BA5">
        <v>2048</v>
      </c>
      <c r="BB5">
        <v>2049</v>
      </c>
      <c r="BC5">
        <v>2050</v>
      </c>
    </row>
    <row r="6" spans="1:55" ht="13.5" customHeight="1" x14ac:dyDescent="0.15">
      <c r="A6" s="35" t="s">
        <v>125</v>
      </c>
      <c r="B6" s="35" t="s">
        <v>126</v>
      </c>
      <c r="C6" s="35" t="s">
        <v>23</v>
      </c>
      <c r="D6" s="35" t="s">
        <v>127</v>
      </c>
      <c r="E6" s="35">
        <v>61734.57</v>
      </c>
      <c r="F6" s="35">
        <v>57287.17</v>
      </c>
      <c r="G6" s="35">
        <v>56759.54</v>
      </c>
      <c r="H6" s="35">
        <v>61968.76</v>
      </c>
      <c r="I6" s="35">
        <v>69147.55</v>
      </c>
      <c r="J6" s="35">
        <v>68630.52</v>
      </c>
      <c r="K6" s="35">
        <v>71973.8</v>
      </c>
      <c r="L6" s="35">
        <v>75203.990000000005</v>
      </c>
      <c r="M6" s="35">
        <v>78460.460000000006</v>
      </c>
      <c r="N6" s="35">
        <v>72651.929999999993</v>
      </c>
      <c r="O6" s="35">
        <v>78518</v>
      </c>
      <c r="P6" s="35">
        <v>81714.92</v>
      </c>
      <c r="Q6" s="35">
        <v>83695.86</v>
      </c>
      <c r="R6" s="35">
        <v>84909.48</v>
      </c>
      <c r="S6" s="35">
        <v>86049.98</v>
      </c>
      <c r="T6" s="35">
        <v>86459.54</v>
      </c>
      <c r="U6" s="35">
        <v>86994.62</v>
      </c>
      <c r="V6" s="35">
        <v>86970.52</v>
      </c>
      <c r="W6" s="35">
        <v>84880.19</v>
      </c>
      <c r="X6" s="35">
        <v>82627.48</v>
      </c>
      <c r="Y6" s="35">
        <v>74743.23</v>
      </c>
      <c r="Z6" s="35">
        <v>82670.78</v>
      </c>
      <c r="AA6" s="35">
        <v>88167.17</v>
      </c>
      <c r="AB6" s="35">
        <v>88700.88</v>
      </c>
      <c r="AC6" s="35">
        <v>89744.83</v>
      </c>
      <c r="AD6" s="35">
        <v>91797.66</v>
      </c>
      <c r="AE6" s="35">
        <v>93734.36</v>
      </c>
      <c r="AF6" s="35">
        <v>95879.19</v>
      </c>
      <c r="AG6" s="35">
        <v>97631.81</v>
      </c>
      <c r="AH6" s="35">
        <v>98986.43</v>
      </c>
      <c r="AI6" s="35">
        <v>100505.81</v>
      </c>
      <c r="AJ6" s="35">
        <v>102202.32</v>
      </c>
      <c r="AK6" s="35">
        <v>103988.38</v>
      </c>
      <c r="AL6" s="35">
        <v>105734.78</v>
      </c>
      <c r="AM6" s="35">
        <v>107469.73</v>
      </c>
      <c r="AN6" s="35">
        <v>109240.59</v>
      </c>
      <c r="AO6" s="35">
        <v>111089.15</v>
      </c>
      <c r="AP6" s="35">
        <v>112971.88</v>
      </c>
      <c r="AQ6" s="35">
        <v>114904.45</v>
      </c>
      <c r="AR6" s="35">
        <v>116887.05</v>
      </c>
      <c r="AS6" s="35">
        <v>118922.14</v>
      </c>
      <c r="AT6" s="35">
        <v>120792.78</v>
      </c>
      <c r="AU6" s="35">
        <v>122560.23</v>
      </c>
      <c r="AV6" s="35">
        <v>124290.34</v>
      </c>
      <c r="AW6" s="35">
        <v>125962.63</v>
      </c>
      <c r="AX6" s="35">
        <v>127575.93</v>
      </c>
      <c r="AY6" s="35">
        <v>129206.2</v>
      </c>
      <c r="AZ6" s="35">
        <v>130788.05</v>
      </c>
      <c r="BA6" s="35">
        <v>132260.34</v>
      </c>
      <c r="BB6" s="35">
        <v>133644.57999999999</v>
      </c>
      <c r="BC6" s="35">
        <v>134941.34</v>
      </c>
    </row>
    <row r="7" spans="1:55" ht="13.5" customHeight="1" x14ac:dyDescent="0.15">
      <c r="A7" s="35" t="s">
        <v>125</v>
      </c>
      <c r="B7" s="35" t="s">
        <v>126</v>
      </c>
      <c r="C7" s="35" t="s">
        <v>24</v>
      </c>
      <c r="D7" s="35" t="s">
        <v>128</v>
      </c>
      <c r="E7" s="35">
        <v>61734.57</v>
      </c>
      <c r="F7" s="35">
        <v>57287.17</v>
      </c>
      <c r="G7" s="35">
        <v>56759.54</v>
      </c>
      <c r="H7" s="35">
        <v>61968.76</v>
      </c>
      <c r="I7" s="35">
        <v>69147.55</v>
      </c>
      <c r="J7" s="35">
        <v>68630.52</v>
      </c>
      <c r="K7" s="35">
        <v>71973.8</v>
      </c>
      <c r="L7" s="35">
        <v>75203.990000000005</v>
      </c>
      <c r="M7" s="35">
        <v>78460.460000000006</v>
      </c>
      <c r="N7" s="35">
        <v>72651.929999999993</v>
      </c>
      <c r="O7" s="35">
        <v>78518</v>
      </c>
      <c r="P7" s="35">
        <v>81714.92</v>
      </c>
      <c r="Q7" s="35">
        <v>83695.86</v>
      </c>
      <c r="R7" s="35">
        <v>84909.48</v>
      </c>
      <c r="S7" s="35">
        <v>86049.98</v>
      </c>
      <c r="T7" s="35">
        <v>86459.54</v>
      </c>
      <c r="U7" s="35">
        <v>86994.62</v>
      </c>
      <c r="V7" s="35">
        <v>86970.52</v>
      </c>
      <c r="W7" s="35">
        <v>84880.19</v>
      </c>
      <c r="X7" s="35">
        <v>82627.48</v>
      </c>
      <c r="Y7" s="35">
        <v>74743.23</v>
      </c>
      <c r="Z7" s="35">
        <v>82670.78</v>
      </c>
      <c r="AA7" s="35">
        <v>88167.17</v>
      </c>
      <c r="AB7" s="35">
        <v>88417.279999999999</v>
      </c>
      <c r="AC7" s="35">
        <v>89233.37</v>
      </c>
      <c r="AD7" s="35">
        <v>90835.59</v>
      </c>
      <c r="AE7" s="35">
        <v>92074.240000000005</v>
      </c>
      <c r="AF7" s="35">
        <v>93423.58</v>
      </c>
      <c r="AG7" s="35">
        <v>93651.41</v>
      </c>
      <c r="AH7" s="35">
        <v>93401.2</v>
      </c>
      <c r="AI7" s="35">
        <v>93025.09</v>
      </c>
      <c r="AJ7" s="35">
        <v>92682.47</v>
      </c>
      <c r="AK7" s="35">
        <v>92352.75</v>
      </c>
      <c r="AL7" s="35">
        <v>92025.11</v>
      </c>
      <c r="AM7" s="35">
        <v>91674.75</v>
      </c>
      <c r="AN7" s="35">
        <v>91334.03</v>
      </c>
      <c r="AO7" s="35">
        <v>90974.51</v>
      </c>
      <c r="AP7" s="35">
        <v>90632.73</v>
      </c>
      <c r="AQ7" s="35">
        <v>90308.53</v>
      </c>
      <c r="AR7" s="35">
        <v>90043.23</v>
      </c>
      <c r="AS7" s="35">
        <v>89850.89</v>
      </c>
      <c r="AT7" s="35">
        <v>89465.93</v>
      </c>
      <c r="AU7" s="35">
        <v>89062.45</v>
      </c>
      <c r="AV7" s="35">
        <v>88658.12</v>
      </c>
      <c r="AW7" s="35">
        <v>88240.41</v>
      </c>
      <c r="AX7" s="35">
        <v>87847.38</v>
      </c>
      <c r="AY7" s="35">
        <v>87454.73</v>
      </c>
      <c r="AZ7" s="35">
        <v>87097.38</v>
      </c>
      <c r="BA7" s="35">
        <v>86299.83</v>
      </c>
      <c r="BB7" s="35">
        <v>85221.15</v>
      </c>
      <c r="BC7" s="35">
        <v>84066.68</v>
      </c>
    </row>
    <row r="8" spans="1:55" ht="13.5" customHeight="1" x14ac:dyDescent="0.15">
      <c r="A8" s="35" t="s">
        <v>125</v>
      </c>
      <c r="B8" s="35" t="s">
        <v>126</v>
      </c>
      <c r="C8" s="35" t="s">
        <v>25</v>
      </c>
      <c r="D8" s="35" t="s">
        <v>129</v>
      </c>
      <c r="E8" s="35">
        <v>61734.57</v>
      </c>
      <c r="F8" s="35">
        <v>57287.17</v>
      </c>
      <c r="G8" s="35">
        <v>56759.54</v>
      </c>
      <c r="H8" s="35">
        <v>61968.76</v>
      </c>
      <c r="I8" s="35">
        <v>69147.55</v>
      </c>
      <c r="J8" s="35">
        <v>68630.52</v>
      </c>
      <c r="K8" s="35">
        <v>71973.8</v>
      </c>
      <c r="L8" s="35">
        <v>75203.990000000005</v>
      </c>
      <c r="M8" s="35">
        <v>78460.460000000006</v>
      </c>
      <c r="N8" s="35">
        <v>72651.929999999993</v>
      </c>
      <c r="O8" s="35">
        <v>78518</v>
      </c>
      <c r="P8" s="35">
        <v>81714.92</v>
      </c>
      <c r="Q8" s="35">
        <v>83695.86</v>
      </c>
      <c r="R8" s="35">
        <v>84909.48</v>
      </c>
      <c r="S8" s="35">
        <v>86049.98</v>
      </c>
      <c r="T8" s="35">
        <v>86459.54</v>
      </c>
      <c r="U8" s="35">
        <v>86994.62</v>
      </c>
      <c r="V8" s="35">
        <v>86970.52</v>
      </c>
      <c r="W8" s="35">
        <v>84880.19</v>
      </c>
      <c r="X8" s="35">
        <v>82627.48</v>
      </c>
      <c r="Y8" s="35">
        <v>74743.23</v>
      </c>
      <c r="Z8" s="35">
        <v>82670.78</v>
      </c>
      <c r="AA8" s="35">
        <v>88167.17</v>
      </c>
      <c r="AB8" s="35">
        <v>88359.8</v>
      </c>
      <c r="AC8" s="35">
        <v>88691.07</v>
      </c>
      <c r="AD8" s="35">
        <v>89627.57</v>
      </c>
      <c r="AE8" s="35">
        <v>89859.67</v>
      </c>
      <c r="AF8" s="35">
        <v>89992.27</v>
      </c>
      <c r="AG8" s="35">
        <v>88267.85</v>
      </c>
      <c r="AH8" s="35">
        <v>86384.45</v>
      </c>
      <c r="AI8" s="35">
        <v>84532.44</v>
      </c>
      <c r="AJ8" s="35">
        <v>82888.240000000005</v>
      </c>
      <c r="AK8" s="35">
        <v>81393.100000000006</v>
      </c>
      <c r="AL8" s="35">
        <v>80098.289999999994</v>
      </c>
      <c r="AM8" s="35">
        <v>78975.88</v>
      </c>
      <c r="AN8" s="35">
        <v>78084.37</v>
      </c>
      <c r="AO8" s="35">
        <v>77423.289999999994</v>
      </c>
      <c r="AP8" s="35">
        <v>76989.429999999993</v>
      </c>
      <c r="AQ8" s="35">
        <v>76736.52</v>
      </c>
      <c r="AR8" s="35">
        <v>76651.86</v>
      </c>
      <c r="AS8" s="35">
        <v>76744.02</v>
      </c>
      <c r="AT8" s="35">
        <v>76097.45</v>
      </c>
      <c r="AU8" s="35">
        <v>75056.539999999994</v>
      </c>
      <c r="AV8" s="35">
        <v>73912.89</v>
      </c>
      <c r="AW8" s="35">
        <v>72813.77</v>
      </c>
      <c r="AX8" s="35">
        <v>71973.149999999994</v>
      </c>
      <c r="AY8" s="35">
        <v>71592.55</v>
      </c>
      <c r="AZ8" s="35">
        <v>71556.97</v>
      </c>
      <c r="BA8" s="35">
        <v>71878.59</v>
      </c>
      <c r="BB8" s="35">
        <v>72352.27</v>
      </c>
      <c r="BC8" s="35">
        <v>72605.03</v>
      </c>
    </row>
    <row r="9" spans="1:55" ht="13.5" customHeight="1" x14ac:dyDescent="0.15">
      <c r="A9" s="35" t="s">
        <v>130</v>
      </c>
      <c r="B9" s="35" t="s">
        <v>126</v>
      </c>
      <c r="C9" s="35" t="s">
        <v>23</v>
      </c>
      <c r="D9" s="35" t="s">
        <v>131</v>
      </c>
      <c r="E9" s="35">
        <v>41969.74</v>
      </c>
      <c r="F9" s="35">
        <v>39841.360000000001</v>
      </c>
      <c r="G9" s="35">
        <v>38594.86</v>
      </c>
      <c r="H9" s="35">
        <v>41843.019999999997</v>
      </c>
      <c r="I9" s="35">
        <v>44817.22</v>
      </c>
      <c r="J9" s="35">
        <v>45812.93</v>
      </c>
      <c r="K9" s="35">
        <v>47907.12</v>
      </c>
      <c r="L9" s="35">
        <v>50983.66</v>
      </c>
      <c r="M9" s="35">
        <v>52085.4</v>
      </c>
      <c r="N9" s="35">
        <v>48349.86</v>
      </c>
      <c r="O9" s="35">
        <v>52588.08</v>
      </c>
      <c r="P9" s="35">
        <v>54267.75</v>
      </c>
      <c r="Q9" s="35">
        <v>53919.91</v>
      </c>
      <c r="R9" s="35">
        <v>56442.46</v>
      </c>
      <c r="S9" s="35">
        <v>56100.51</v>
      </c>
      <c r="T9" s="35">
        <v>57037.09</v>
      </c>
      <c r="U9" s="35">
        <v>56287.38</v>
      </c>
      <c r="V9" s="35">
        <v>56082.5</v>
      </c>
      <c r="W9" s="35">
        <v>57019.29</v>
      </c>
      <c r="X9" s="35">
        <v>56272.57</v>
      </c>
      <c r="Y9" s="35">
        <v>50704.59</v>
      </c>
      <c r="Z9" s="35">
        <v>54039.29</v>
      </c>
      <c r="AA9" s="35">
        <v>59452.23</v>
      </c>
      <c r="AB9" s="35">
        <v>59951.09</v>
      </c>
      <c r="AC9" s="35">
        <v>60766.64</v>
      </c>
      <c r="AD9" s="35">
        <v>61909.04</v>
      </c>
      <c r="AE9" s="35">
        <v>62863.03</v>
      </c>
      <c r="AF9" s="35">
        <v>63805.64</v>
      </c>
      <c r="AG9" s="35">
        <v>64679.32</v>
      </c>
      <c r="AH9" s="35">
        <v>65432.22</v>
      </c>
      <c r="AI9" s="35">
        <v>66337.820000000007</v>
      </c>
      <c r="AJ9" s="35">
        <v>67379.539999999994</v>
      </c>
      <c r="AK9" s="35">
        <v>68443.37</v>
      </c>
      <c r="AL9" s="35">
        <v>69452.67</v>
      </c>
      <c r="AM9" s="35">
        <v>70455.53</v>
      </c>
      <c r="AN9" s="35">
        <v>71463.88</v>
      </c>
      <c r="AO9" s="35">
        <v>72490.63</v>
      </c>
      <c r="AP9" s="35">
        <v>73519.839999999997</v>
      </c>
      <c r="AQ9" s="35">
        <v>74560.17</v>
      </c>
      <c r="AR9" s="35">
        <v>75620.08</v>
      </c>
      <c r="AS9" s="35">
        <v>76692.53</v>
      </c>
      <c r="AT9" s="35">
        <v>77790.3</v>
      </c>
      <c r="AU9" s="35">
        <v>78867.98</v>
      </c>
      <c r="AV9" s="35">
        <v>79944.78</v>
      </c>
      <c r="AW9" s="35">
        <v>81016.34</v>
      </c>
      <c r="AX9" s="35">
        <v>82078.06</v>
      </c>
      <c r="AY9" s="35">
        <v>83159.88</v>
      </c>
      <c r="AZ9" s="35">
        <v>84236.62</v>
      </c>
      <c r="BA9" s="35">
        <v>85301.13</v>
      </c>
      <c r="BB9" s="35">
        <v>86344.36</v>
      </c>
      <c r="BC9" s="35">
        <v>87363.02</v>
      </c>
    </row>
    <row r="10" spans="1:55" ht="13.5" customHeight="1" x14ac:dyDescent="0.15">
      <c r="A10" s="35" t="s">
        <v>130</v>
      </c>
      <c r="B10" s="35" t="s">
        <v>126</v>
      </c>
      <c r="C10" s="35" t="s">
        <v>24</v>
      </c>
      <c r="D10" s="35" t="s">
        <v>132</v>
      </c>
      <c r="E10" s="35">
        <v>41969.74</v>
      </c>
      <c r="F10" s="35">
        <v>39841.360000000001</v>
      </c>
      <c r="G10" s="35">
        <v>38594.86</v>
      </c>
      <c r="H10" s="35">
        <v>41843.019999999997</v>
      </c>
      <c r="I10" s="35">
        <v>44817.22</v>
      </c>
      <c r="J10" s="35">
        <v>45812.93</v>
      </c>
      <c r="K10" s="35">
        <v>47907.12</v>
      </c>
      <c r="L10" s="35">
        <v>50983.66</v>
      </c>
      <c r="M10" s="35">
        <v>52085.4</v>
      </c>
      <c r="N10" s="35">
        <v>48349.86</v>
      </c>
      <c r="O10" s="35">
        <v>52588.08</v>
      </c>
      <c r="P10" s="35">
        <v>54267.75</v>
      </c>
      <c r="Q10" s="35">
        <v>53919.91</v>
      </c>
      <c r="R10" s="35">
        <v>56442.46</v>
      </c>
      <c r="S10" s="35">
        <v>56100.51</v>
      </c>
      <c r="T10" s="35">
        <v>57037.09</v>
      </c>
      <c r="U10" s="35">
        <v>56287.38</v>
      </c>
      <c r="V10" s="35">
        <v>56082.5</v>
      </c>
      <c r="W10" s="35">
        <v>57019.29</v>
      </c>
      <c r="X10" s="35">
        <v>56272.57</v>
      </c>
      <c r="Y10" s="35">
        <v>50704.59</v>
      </c>
      <c r="Z10" s="35">
        <v>54039.29</v>
      </c>
      <c r="AA10" s="35">
        <v>59452.23</v>
      </c>
      <c r="AB10" s="35">
        <v>59705.23</v>
      </c>
      <c r="AC10" s="35">
        <v>60130.52</v>
      </c>
      <c r="AD10" s="35">
        <v>60704.55</v>
      </c>
      <c r="AE10" s="35">
        <v>61064.59</v>
      </c>
      <c r="AF10" s="35">
        <v>61354.06</v>
      </c>
      <c r="AG10" s="35">
        <v>61176</v>
      </c>
      <c r="AH10" s="35">
        <v>60849.279999999999</v>
      </c>
      <c r="AI10" s="35">
        <v>60620.26</v>
      </c>
      <c r="AJ10" s="35">
        <v>60491.46</v>
      </c>
      <c r="AK10" s="35">
        <v>60397.49</v>
      </c>
      <c r="AL10" s="35">
        <v>60281.11</v>
      </c>
      <c r="AM10" s="35">
        <v>60158.29</v>
      </c>
      <c r="AN10" s="35">
        <v>60029.86</v>
      </c>
      <c r="AO10" s="35">
        <v>59836.36</v>
      </c>
      <c r="AP10" s="35">
        <v>59625.17</v>
      </c>
      <c r="AQ10" s="35">
        <v>59394.14</v>
      </c>
      <c r="AR10" s="35">
        <v>59190.879999999997</v>
      </c>
      <c r="AS10" s="35">
        <v>59004.44</v>
      </c>
      <c r="AT10" s="35">
        <v>58830.93</v>
      </c>
      <c r="AU10" s="35">
        <v>58647.5</v>
      </c>
      <c r="AV10" s="35">
        <v>58473.32</v>
      </c>
      <c r="AW10" s="35">
        <v>58296.81</v>
      </c>
      <c r="AX10" s="35">
        <v>58131.51</v>
      </c>
      <c r="AY10" s="35">
        <v>57974.3</v>
      </c>
      <c r="AZ10" s="35">
        <v>57841.48</v>
      </c>
      <c r="BA10" s="35">
        <v>57714.559999999998</v>
      </c>
      <c r="BB10" s="35">
        <v>57598.53</v>
      </c>
      <c r="BC10" s="35">
        <v>57499.16</v>
      </c>
    </row>
    <row r="11" spans="1:55" ht="13.5" customHeight="1" x14ac:dyDescent="0.15">
      <c r="A11" s="35" t="s">
        <v>130</v>
      </c>
      <c r="B11" s="35" t="s">
        <v>126</v>
      </c>
      <c r="C11" s="35" t="s">
        <v>25</v>
      </c>
      <c r="D11" s="35" t="s">
        <v>133</v>
      </c>
      <c r="E11" s="35">
        <v>41969.74</v>
      </c>
      <c r="F11" s="35">
        <v>39841.360000000001</v>
      </c>
      <c r="G11" s="35">
        <v>38594.86</v>
      </c>
      <c r="H11" s="35">
        <v>41843.019999999997</v>
      </c>
      <c r="I11" s="35">
        <v>44817.22</v>
      </c>
      <c r="J11" s="35">
        <v>45812.93</v>
      </c>
      <c r="K11" s="35">
        <v>47907.12</v>
      </c>
      <c r="L11" s="35">
        <v>50983.66</v>
      </c>
      <c r="M11" s="35">
        <v>52085.4</v>
      </c>
      <c r="N11" s="35">
        <v>48349.86</v>
      </c>
      <c r="O11" s="35">
        <v>52588.08</v>
      </c>
      <c r="P11" s="35">
        <v>54267.75</v>
      </c>
      <c r="Q11" s="35">
        <v>53919.91</v>
      </c>
      <c r="R11" s="35">
        <v>56442.46</v>
      </c>
      <c r="S11" s="35">
        <v>56100.51</v>
      </c>
      <c r="T11" s="35">
        <v>57037.09</v>
      </c>
      <c r="U11" s="35">
        <v>56287.38</v>
      </c>
      <c r="V11" s="35">
        <v>56082.5</v>
      </c>
      <c r="W11" s="35">
        <v>57019.29</v>
      </c>
      <c r="X11" s="35">
        <v>56272.57</v>
      </c>
      <c r="Y11" s="35">
        <v>50704.59</v>
      </c>
      <c r="Z11" s="35">
        <v>54039.29</v>
      </c>
      <c r="AA11" s="35">
        <v>59452.23</v>
      </c>
      <c r="AB11" s="35">
        <v>59598.02</v>
      </c>
      <c r="AC11" s="35">
        <v>59545.64</v>
      </c>
      <c r="AD11" s="35">
        <v>59409.21</v>
      </c>
      <c r="AE11" s="35">
        <v>59082.68</v>
      </c>
      <c r="AF11" s="35">
        <v>58708.95</v>
      </c>
      <c r="AG11" s="35">
        <v>57626.59</v>
      </c>
      <c r="AH11" s="35">
        <v>56539.41</v>
      </c>
      <c r="AI11" s="35">
        <v>55580.29</v>
      </c>
      <c r="AJ11" s="35">
        <v>54815.45</v>
      </c>
      <c r="AK11" s="35">
        <v>54191.199999999997</v>
      </c>
      <c r="AL11" s="35">
        <v>53629.46</v>
      </c>
      <c r="AM11" s="35">
        <v>53132.31</v>
      </c>
      <c r="AN11" s="35">
        <v>52698.09</v>
      </c>
      <c r="AO11" s="35">
        <v>52319.54</v>
      </c>
      <c r="AP11" s="35">
        <v>52001.77</v>
      </c>
      <c r="AQ11" s="35">
        <v>51723.19</v>
      </c>
      <c r="AR11" s="35">
        <v>51466.15</v>
      </c>
      <c r="AS11" s="35">
        <v>51222.52</v>
      </c>
      <c r="AT11" s="35">
        <v>51014.5</v>
      </c>
      <c r="AU11" s="35">
        <v>50827.94</v>
      </c>
      <c r="AV11" s="35">
        <v>50693.88</v>
      </c>
      <c r="AW11" s="35">
        <v>50635.1</v>
      </c>
      <c r="AX11" s="35">
        <v>50641.27</v>
      </c>
      <c r="AY11" s="35">
        <v>50726.91</v>
      </c>
      <c r="AZ11" s="35">
        <v>50890.53</v>
      </c>
      <c r="BA11" s="35">
        <v>51116.160000000003</v>
      </c>
      <c r="BB11" s="35">
        <v>51325.41</v>
      </c>
      <c r="BC11" s="35">
        <v>51496.74</v>
      </c>
    </row>
    <row r="12" spans="1:55" ht="13.5" customHeight="1" x14ac:dyDescent="0.15">
      <c r="A12" s="35" t="s">
        <v>134</v>
      </c>
      <c r="B12" s="35" t="s">
        <v>126</v>
      </c>
      <c r="C12" s="35" t="s">
        <v>23</v>
      </c>
      <c r="D12" s="35" t="s">
        <v>135</v>
      </c>
      <c r="E12" s="35">
        <v>895.48</v>
      </c>
      <c r="F12" s="35">
        <v>749.06</v>
      </c>
      <c r="G12" s="35">
        <v>728.54</v>
      </c>
      <c r="H12" s="35">
        <v>842.57</v>
      </c>
      <c r="I12" s="35">
        <v>866.59</v>
      </c>
      <c r="J12" s="35">
        <v>1005.73</v>
      </c>
      <c r="K12" s="35">
        <v>1028.03</v>
      </c>
      <c r="L12" s="35">
        <v>1050.1099999999999</v>
      </c>
      <c r="M12" s="35">
        <v>1080.79</v>
      </c>
      <c r="N12" s="35">
        <v>745.59</v>
      </c>
      <c r="O12" s="35">
        <v>1024.08</v>
      </c>
      <c r="P12" s="35">
        <v>1142.69</v>
      </c>
      <c r="Q12" s="35">
        <v>920.96</v>
      </c>
      <c r="R12" s="35">
        <v>881.4</v>
      </c>
      <c r="S12" s="35">
        <v>965.04</v>
      </c>
      <c r="T12" s="35">
        <v>1039.97</v>
      </c>
      <c r="U12" s="35">
        <v>749.88</v>
      </c>
      <c r="V12" s="35">
        <v>907.83</v>
      </c>
      <c r="W12" s="35">
        <v>1076.3599999999999</v>
      </c>
      <c r="X12" s="35">
        <v>719.67</v>
      </c>
      <c r="Y12" s="35">
        <v>573.79</v>
      </c>
      <c r="Z12" s="35">
        <v>986.04</v>
      </c>
      <c r="AA12" s="35">
        <v>954.6</v>
      </c>
      <c r="AB12" s="35">
        <v>1077.8</v>
      </c>
      <c r="AC12" s="35">
        <v>1123.95</v>
      </c>
      <c r="AD12" s="35">
        <v>1192.28</v>
      </c>
      <c r="AE12" s="35">
        <v>1254.43</v>
      </c>
      <c r="AF12" s="35">
        <v>1302.97</v>
      </c>
      <c r="AG12" s="35">
        <v>1357.58</v>
      </c>
      <c r="AH12" s="35">
        <v>1395.15</v>
      </c>
      <c r="AI12" s="35">
        <v>1438.62</v>
      </c>
      <c r="AJ12" s="35">
        <v>1474.73</v>
      </c>
      <c r="AK12" s="35">
        <v>1510.07</v>
      </c>
      <c r="AL12" s="35">
        <v>1548.77</v>
      </c>
      <c r="AM12" s="35">
        <v>1583.14</v>
      </c>
      <c r="AN12" s="35">
        <v>1612.98</v>
      </c>
      <c r="AO12" s="35">
        <v>1641.83</v>
      </c>
      <c r="AP12" s="35">
        <v>1668.04</v>
      </c>
      <c r="AQ12" s="35">
        <v>1692.12</v>
      </c>
      <c r="AR12" s="35">
        <v>1714.89</v>
      </c>
      <c r="AS12" s="35">
        <v>1736.65</v>
      </c>
      <c r="AT12" s="35">
        <v>1756.86</v>
      </c>
      <c r="AU12" s="35">
        <v>1776.19</v>
      </c>
      <c r="AV12" s="35">
        <v>1795.72</v>
      </c>
      <c r="AW12" s="35">
        <v>1815.34</v>
      </c>
      <c r="AX12" s="35">
        <v>1835.16</v>
      </c>
      <c r="AY12" s="35">
        <v>1854.94</v>
      </c>
      <c r="AZ12" s="35">
        <v>1875.12</v>
      </c>
      <c r="BA12" s="35">
        <v>1895.37</v>
      </c>
      <c r="BB12" s="35">
        <v>1915.44</v>
      </c>
      <c r="BC12" s="35">
        <v>1935.93</v>
      </c>
    </row>
    <row r="13" spans="1:55" ht="13.5" customHeight="1" x14ac:dyDescent="0.15">
      <c r="A13" s="35" t="s">
        <v>134</v>
      </c>
      <c r="B13" s="35" t="s">
        <v>126</v>
      </c>
      <c r="C13" s="35" t="s">
        <v>24</v>
      </c>
      <c r="D13" s="35" t="s">
        <v>136</v>
      </c>
      <c r="E13" s="35">
        <v>895.48</v>
      </c>
      <c r="F13" s="35">
        <v>749.06</v>
      </c>
      <c r="G13" s="35">
        <v>728.54</v>
      </c>
      <c r="H13" s="35">
        <v>842.57</v>
      </c>
      <c r="I13" s="35">
        <v>866.59</v>
      </c>
      <c r="J13" s="35">
        <v>1005.73</v>
      </c>
      <c r="K13" s="35">
        <v>1028.03</v>
      </c>
      <c r="L13" s="35">
        <v>1050.1099999999999</v>
      </c>
      <c r="M13" s="35">
        <v>1080.79</v>
      </c>
      <c r="N13" s="35">
        <v>745.59</v>
      </c>
      <c r="O13" s="35">
        <v>1024.08</v>
      </c>
      <c r="P13" s="35">
        <v>1142.69</v>
      </c>
      <c r="Q13" s="35">
        <v>920.96</v>
      </c>
      <c r="R13" s="35">
        <v>881.4</v>
      </c>
      <c r="S13" s="35">
        <v>965.04</v>
      </c>
      <c r="T13" s="35">
        <v>1039.97</v>
      </c>
      <c r="U13" s="35">
        <v>749.88</v>
      </c>
      <c r="V13" s="35">
        <v>907.83</v>
      </c>
      <c r="W13" s="35">
        <v>1076.3599999999999</v>
      </c>
      <c r="X13" s="35">
        <v>719.67</v>
      </c>
      <c r="Y13" s="35">
        <v>573.79</v>
      </c>
      <c r="Z13" s="35">
        <v>986.04</v>
      </c>
      <c r="AA13" s="35">
        <v>954.6</v>
      </c>
      <c r="AB13" s="35">
        <v>1114.3599999999999</v>
      </c>
      <c r="AC13" s="35">
        <v>1162.18</v>
      </c>
      <c r="AD13" s="35">
        <v>1208.1300000000001</v>
      </c>
      <c r="AE13" s="35">
        <v>1236.99</v>
      </c>
      <c r="AF13" s="35">
        <v>1248.27</v>
      </c>
      <c r="AG13" s="35">
        <v>1234.28</v>
      </c>
      <c r="AH13" s="35">
        <v>1207.8800000000001</v>
      </c>
      <c r="AI13" s="35">
        <v>1177.3699999999999</v>
      </c>
      <c r="AJ13" s="35">
        <v>1139.27</v>
      </c>
      <c r="AK13" s="35">
        <v>1105.0999999999999</v>
      </c>
      <c r="AL13" s="35">
        <v>1078.8499999999999</v>
      </c>
      <c r="AM13" s="35">
        <v>1052.93</v>
      </c>
      <c r="AN13" s="35">
        <v>1027.3900000000001</v>
      </c>
      <c r="AO13" s="35">
        <v>1003.16</v>
      </c>
      <c r="AP13" s="35">
        <v>979.62</v>
      </c>
      <c r="AQ13" s="35">
        <v>956.45</v>
      </c>
      <c r="AR13" s="35">
        <v>933.22</v>
      </c>
      <c r="AS13" s="35">
        <v>909.23</v>
      </c>
      <c r="AT13" s="35">
        <v>883.23</v>
      </c>
      <c r="AU13" s="35">
        <v>855.68</v>
      </c>
      <c r="AV13" s="35">
        <v>826.78</v>
      </c>
      <c r="AW13" s="35">
        <v>795.37</v>
      </c>
      <c r="AX13" s="35">
        <v>765.28</v>
      </c>
      <c r="AY13" s="35">
        <v>732.79</v>
      </c>
      <c r="AZ13" s="35">
        <v>701.99</v>
      </c>
      <c r="BA13" s="35">
        <v>671.16</v>
      </c>
      <c r="BB13" s="35">
        <v>640.41999999999996</v>
      </c>
      <c r="BC13" s="35">
        <v>609.89</v>
      </c>
    </row>
    <row r="14" spans="1:55" ht="13.5" customHeight="1" x14ac:dyDescent="0.15">
      <c r="A14" s="35" t="s">
        <v>134</v>
      </c>
      <c r="B14" s="35" t="s">
        <v>126</v>
      </c>
      <c r="C14" s="35" t="s">
        <v>25</v>
      </c>
      <c r="D14" s="35" t="s">
        <v>137</v>
      </c>
      <c r="E14" s="35">
        <v>895.48</v>
      </c>
      <c r="F14" s="35">
        <v>749.06</v>
      </c>
      <c r="G14" s="35">
        <v>728.54</v>
      </c>
      <c r="H14" s="35">
        <v>842.57</v>
      </c>
      <c r="I14" s="35">
        <v>866.59</v>
      </c>
      <c r="J14" s="35">
        <v>1005.73</v>
      </c>
      <c r="K14" s="35">
        <v>1028.03</v>
      </c>
      <c r="L14" s="35">
        <v>1050.1099999999999</v>
      </c>
      <c r="M14" s="35">
        <v>1080.79</v>
      </c>
      <c r="N14" s="35">
        <v>745.59</v>
      </c>
      <c r="O14" s="35">
        <v>1024.08</v>
      </c>
      <c r="P14" s="35">
        <v>1142.69</v>
      </c>
      <c r="Q14" s="35">
        <v>920.96</v>
      </c>
      <c r="R14" s="35">
        <v>881.4</v>
      </c>
      <c r="S14" s="35">
        <v>965.04</v>
      </c>
      <c r="T14" s="35">
        <v>1039.97</v>
      </c>
      <c r="U14" s="35">
        <v>749.88</v>
      </c>
      <c r="V14" s="35">
        <v>907.83</v>
      </c>
      <c r="W14" s="35">
        <v>1076.3599999999999</v>
      </c>
      <c r="X14" s="35">
        <v>719.67</v>
      </c>
      <c r="Y14" s="35">
        <v>573.79</v>
      </c>
      <c r="Z14" s="35">
        <v>986.04</v>
      </c>
      <c r="AA14" s="35">
        <v>954.6</v>
      </c>
      <c r="AB14" s="35">
        <v>1090.94</v>
      </c>
      <c r="AC14" s="35">
        <v>1111.51</v>
      </c>
      <c r="AD14" s="35">
        <v>1122.97</v>
      </c>
      <c r="AE14" s="35">
        <v>1117.1099999999999</v>
      </c>
      <c r="AF14" s="35">
        <v>1095.01</v>
      </c>
      <c r="AG14" s="35">
        <v>1040.71</v>
      </c>
      <c r="AH14" s="35">
        <v>983.64</v>
      </c>
      <c r="AI14" s="35">
        <v>925.61</v>
      </c>
      <c r="AJ14" s="35">
        <v>866.96</v>
      </c>
      <c r="AK14" s="35">
        <v>817.29</v>
      </c>
      <c r="AL14" s="35">
        <v>777.51</v>
      </c>
      <c r="AM14" s="35">
        <v>740.51</v>
      </c>
      <c r="AN14" s="35">
        <v>705.74</v>
      </c>
      <c r="AO14" s="35">
        <v>672.59</v>
      </c>
      <c r="AP14" s="35">
        <v>641.54999999999995</v>
      </c>
      <c r="AQ14" s="35">
        <v>612.23</v>
      </c>
      <c r="AR14" s="35">
        <v>584.04999999999995</v>
      </c>
      <c r="AS14" s="35">
        <v>556.99</v>
      </c>
      <c r="AT14" s="35">
        <v>530.03</v>
      </c>
      <c r="AU14" s="35">
        <v>503.64</v>
      </c>
      <c r="AV14" s="35">
        <v>477.74</v>
      </c>
      <c r="AW14" s="35">
        <v>452.41</v>
      </c>
      <c r="AX14" s="35">
        <v>427.91</v>
      </c>
      <c r="AY14" s="35">
        <v>404.2</v>
      </c>
      <c r="AZ14" s="35">
        <v>381.5</v>
      </c>
      <c r="BA14" s="35">
        <v>360.01</v>
      </c>
      <c r="BB14" s="35">
        <v>340.21</v>
      </c>
      <c r="BC14" s="35">
        <v>321.94</v>
      </c>
    </row>
    <row r="15" spans="1:55" ht="13.5" customHeight="1" x14ac:dyDescent="0.15">
      <c r="A15" s="35" t="s">
        <v>138</v>
      </c>
      <c r="B15" s="35" t="s">
        <v>126</v>
      </c>
      <c r="C15" s="35" t="s">
        <v>23</v>
      </c>
      <c r="D15" s="35" t="s">
        <v>139</v>
      </c>
      <c r="E15" s="35">
        <v>14445.31</v>
      </c>
      <c r="F15" s="35">
        <v>14089.09</v>
      </c>
      <c r="G15" s="35">
        <v>14380.78</v>
      </c>
      <c r="H15" s="35">
        <v>15837.41</v>
      </c>
      <c r="I15" s="35">
        <v>16472.72</v>
      </c>
      <c r="J15" s="35">
        <v>17524.759999999998</v>
      </c>
      <c r="K15" s="35">
        <v>17855.72</v>
      </c>
      <c r="L15" s="35">
        <v>19038.13</v>
      </c>
      <c r="M15" s="35">
        <v>18312.97</v>
      </c>
      <c r="N15" s="35">
        <v>17417.47</v>
      </c>
      <c r="O15" s="35">
        <v>18190.02</v>
      </c>
      <c r="P15" s="35">
        <v>19242.48</v>
      </c>
      <c r="Q15" s="35">
        <v>19089.310000000001</v>
      </c>
      <c r="R15" s="35">
        <v>20051.96</v>
      </c>
      <c r="S15" s="35">
        <v>20006.349999999999</v>
      </c>
      <c r="T15" s="35">
        <v>20614.86</v>
      </c>
      <c r="U15" s="35">
        <v>20103.669999999998</v>
      </c>
      <c r="V15" s="35">
        <v>18872.71</v>
      </c>
      <c r="W15" s="35">
        <v>19655.78</v>
      </c>
      <c r="X15" s="35">
        <v>19530.689999999999</v>
      </c>
      <c r="Y15" s="35">
        <v>18515.32</v>
      </c>
      <c r="Z15" s="35">
        <v>16865.14</v>
      </c>
      <c r="AA15" s="35">
        <v>19089.669999999998</v>
      </c>
      <c r="AB15" s="35">
        <v>17876.78</v>
      </c>
      <c r="AC15" s="35">
        <v>17906.490000000002</v>
      </c>
      <c r="AD15" s="35">
        <v>17958.939999999999</v>
      </c>
      <c r="AE15" s="35">
        <v>17841</v>
      </c>
      <c r="AF15" s="35">
        <v>17810.5</v>
      </c>
      <c r="AG15" s="35">
        <v>17730.45</v>
      </c>
      <c r="AH15" s="35">
        <v>17726.25</v>
      </c>
      <c r="AI15" s="35">
        <v>17764.55</v>
      </c>
      <c r="AJ15" s="35">
        <v>17865.55</v>
      </c>
      <c r="AK15" s="35">
        <v>18000.96</v>
      </c>
      <c r="AL15" s="35">
        <v>18117.8</v>
      </c>
      <c r="AM15" s="35">
        <v>18243.759999999998</v>
      </c>
      <c r="AN15" s="35">
        <v>18379.45</v>
      </c>
      <c r="AO15" s="35">
        <v>18518.05</v>
      </c>
      <c r="AP15" s="35">
        <v>18650.3</v>
      </c>
      <c r="AQ15" s="35">
        <v>18775.79</v>
      </c>
      <c r="AR15" s="35">
        <v>18897.650000000001</v>
      </c>
      <c r="AS15" s="35">
        <v>19013.04</v>
      </c>
      <c r="AT15" s="35">
        <v>19124.39</v>
      </c>
      <c r="AU15" s="35">
        <v>19239.2</v>
      </c>
      <c r="AV15" s="35">
        <v>19353.16</v>
      </c>
      <c r="AW15" s="35">
        <v>19469.509999999998</v>
      </c>
      <c r="AX15" s="35">
        <v>19591.3</v>
      </c>
      <c r="AY15" s="35">
        <v>19719.98</v>
      </c>
      <c r="AZ15" s="35">
        <v>19851.400000000001</v>
      </c>
      <c r="BA15" s="35">
        <v>19984.150000000001</v>
      </c>
      <c r="BB15" s="35">
        <v>20116.169999999998</v>
      </c>
      <c r="BC15" s="35">
        <v>20247.41</v>
      </c>
    </row>
    <row r="16" spans="1:55" ht="13.5" customHeight="1" x14ac:dyDescent="0.15">
      <c r="A16" s="35" t="s">
        <v>138</v>
      </c>
      <c r="B16" s="35" t="s">
        <v>126</v>
      </c>
      <c r="C16" s="35" t="s">
        <v>24</v>
      </c>
      <c r="D16" s="35" t="s">
        <v>140</v>
      </c>
      <c r="E16" s="35">
        <v>14445.31</v>
      </c>
      <c r="F16" s="35">
        <v>14089.09</v>
      </c>
      <c r="G16" s="35">
        <v>14380.78</v>
      </c>
      <c r="H16" s="35">
        <v>15837.41</v>
      </c>
      <c r="I16" s="35">
        <v>16472.72</v>
      </c>
      <c r="J16" s="35">
        <v>17524.759999999998</v>
      </c>
      <c r="K16" s="35">
        <v>17855.72</v>
      </c>
      <c r="L16" s="35">
        <v>19038.13</v>
      </c>
      <c r="M16" s="35">
        <v>18312.97</v>
      </c>
      <c r="N16" s="35">
        <v>17417.47</v>
      </c>
      <c r="O16" s="35">
        <v>18190.02</v>
      </c>
      <c r="P16" s="35">
        <v>19242.48</v>
      </c>
      <c r="Q16" s="35">
        <v>19089.310000000001</v>
      </c>
      <c r="R16" s="35">
        <v>20051.96</v>
      </c>
      <c r="S16" s="35">
        <v>20006.349999999999</v>
      </c>
      <c r="T16" s="35">
        <v>20614.86</v>
      </c>
      <c r="U16" s="35">
        <v>20103.669999999998</v>
      </c>
      <c r="V16" s="35">
        <v>18872.71</v>
      </c>
      <c r="W16" s="35">
        <v>19655.78</v>
      </c>
      <c r="X16" s="35">
        <v>19530.689999999999</v>
      </c>
      <c r="Y16" s="35">
        <v>18515.32</v>
      </c>
      <c r="Z16" s="35">
        <v>16865.14</v>
      </c>
      <c r="AA16" s="35">
        <v>19089.669999999998</v>
      </c>
      <c r="AB16" s="35">
        <v>17834.41</v>
      </c>
      <c r="AC16" s="35">
        <v>17628.11</v>
      </c>
      <c r="AD16" s="35">
        <v>17350.41</v>
      </c>
      <c r="AE16" s="35">
        <v>16931.759999999998</v>
      </c>
      <c r="AF16" s="35">
        <v>16581.29</v>
      </c>
      <c r="AG16" s="35">
        <v>15951.3</v>
      </c>
      <c r="AH16" s="35">
        <v>15386.83</v>
      </c>
      <c r="AI16" s="35">
        <v>14867.69</v>
      </c>
      <c r="AJ16" s="35">
        <v>14428.98</v>
      </c>
      <c r="AK16" s="35">
        <v>14075.97</v>
      </c>
      <c r="AL16" s="35">
        <v>13743.67</v>
      </c>
      <c r="AM16" s="35">
        <v>13442.72</v>
      </c>
      <c r="AN16" s="35">
        <v>13167.64</v>
      </c>
      <c r="AO16" s="35">
        <v>12905.47</v>
      </c>
      <c r="AP16" s="35">
        <v>12654.99</v>
      </c>
      <c r="AQ16" s="35">
        <v>12407.89</v>
      </c>
      <c r="AR16" s="35">
        <v>12168.85</v>
      </c>
      <c r="AS16" s="35">
        <v>11931.79</v>
      </c>
      <c r="AT16" s="35">
        <v>11692.09</v>
      </c>
      <c r="AU16" s="35">
        <v>11446.45</v>
      </c>
      <c r="AV16" s="35">
        <v>11216.67</v>
      </c>
      <c r="AW16" s="35">
        <v>10995.17</v>
      </c>
      <c r="AX16" s="35">
        <v>10781.71</v>
      </c>
      <c r="AY16" s="35">
        <v>10582.41</v>
      </c>
      <c r="AZ16" s="35">
        <v>10400.620000000001</v>
      </c>
      <c r="BA16" s="35">
        <v>10229.09</v>
      </c>
      <c r="BB16" s="35">
        <v>10060.65</v>
      </c>
      <c r="BC16" s="35">
        <v>9899.65</v>
      </c>
    </row>
    <row r="17" spans="1:55" ht="13.5" customHeight="1" x14ac:dyDescent="0.15">
      <c r="A17" s="35" t="s">
        <v>138</v>
      </c>
      <c r="B17" s="35" t="s">
        <v>126</v>
      </c>
      <c r="C17" s="35" t="s">
        <v>25</v>
      </c>
      <c r="D17" s="35" t="s">
        <v>141</v>
      </c>
      <c r="E17" s="35">
        <v>14445.31</v>
      </c>
      <c r="F17" s="35">
        <v>14089.09</v>
      </c>
      <c r="G17" s="35">
        <v>14380.78</v>
      </c>
      <c r="H17" s="35">
        <v>15837.41</v>
      </c>
      <c r="I17" s="35">
        <v>16472.72</v>
      </c>
      <c r="J17" s="35">
        <v>17524.759999999998</v>
      </c>
      <c r="K17" s="35">
        <v>17855.72</v>
      </c>
      <c r="L17" s="35">
        <v>19038.13</v>
      </c>
      <c r="M17" s="35">
        <v>18312.97</v>
      </c>
      <c r="N17" s="35">
        <v>17417.47</v>
      </c>
      <c r="O17" s="35">
        <v>18190.02</v>
      </c>
      <c r="P17" s="35">
        <v>19242.48</v>
      </c>
      <c r="Q17" s="35">
        <v>19089.310000000001</v>
      </c>
      <c r="R17" s="35">
        <v>20051.96</v>
      </c>
      <c r="S17" s="35">
        <v>20006.349999999999</v>
      </c>
      <c r="T17" s="35">
        <v>20614.86</v>
      </c>
      <c r="U17" s="35">
        <v>20103.669999999998</v>
      </c>
      <c r="V17" s="35">
        <v>18872.71</v>
      </c>
      <c r="W17" s="35">
        <v>19655.78</v>
      </c>
      <c r="X17" s="35">
        <v>19530.689999999999</v>
      </c>
      <c r="Y17" s="35">
        <v>18515.32</v>
      </c>
      <c r="Z17" s="35">
        <v>16865.14</v>
      </c>
      <c r="AA17" s="35">
        <v>19089.669999999998</v>
      </c>
      <c r="AB17" s="35">
        <v>17865.52</v>
      </c>
      <c r="AC17" s="35">
        <v>17423.25</v>
      </c>
      <c r="AD17" s="35">
        <v>16808.86</v>
      </c>
      <c r="AE17" s="35">
        <v>16137.88</v>
      </c>
      <c r="AF17" s="35">
        <v>15524.81</v>
      </c>
      <c r="AG17" s="35">
        <v>14512.54</v>
      </c>
      <c r="AH17" s="35">
        <v>13593.92</v>
      </c>
      <c r="AI17" s="35">
        <v>12715.68</v>
      </c>
      <c r="AJ17" s="35">
        <v>11966.75</v>
      </c>
      <c r="AK17" s="35">
        <v>11370.71</v>
      </c>
      <c r="AL17" s="35">
        <v>10855.94</v>
      </c>
      <c r="AM17" s="35">
        <v>10426.83</v>
      </c>
      <c r="AN17" s="35">
        <v>10065.790000000001</v>
      </c>
      <c r="AO17" s="35">
        <v>9756.4699999999993</v>
      </c>
      <c r="AP17" s="35">
        <v>9495.17</v>
      </c>
      <c r="AQ17" s="35">
        <v>9271.1200000000008</v>
      </c>
      <c r="AR17" s="35">
        <v>9087.18</v>
      </c>
      <c r="AS17" s="35">
        <v>8933.1</v>
      </c>
      <c r="AT17" s="35">
        <v>8797.2900000000009</v>
      </c>
      <c r="AU17" s="35">
        <v>8669.3799999999992</v>
      </c>
      <c r="AV17" s="35">
        <v>8578.1</v>
      </c>
      <c r="AW17" s="35">
        <v>8535.9699999999993</v>
      </c>
      <c r="AX17" s="35">
        <v>8529.26</v>
      </c>
      <c r="AY17" s="35">
        <v>8584.16</v>
      </c>
      <c r="AZ17" s="35">
        <v>8739.7900000000009</v>
      </c>
      <c r="BA17" s="35">
        <v>8932.64</v>
      </c>
      <c r="BB17" s="35">
        <v>9048.89</v>
      </c>
      <c r="BC17" s="35">
        <v>9128.7900000000009</v>
      </c>
    </row>
    <row r="18" spans="1:55" ht="13.5" customHeight="1" x14ac:dyDescent="0.15">
      <c r="A18" s="35" t="s">
        <v>142</v>
      </c>
      <c r="B18" s="35" t="s">
        <v>126</v>
      </c>
      <c r="C18" s="35" t="s">
        <v>23</v>
      </c>
      <c r="D18" s="35" t="s">
        <v>143</v>
      </c>
      <c r="E18" s="35">
        <v>18215.7</v>
      </c>
      <c r="F18" s="35">
        <v>16618.91</v>
      </c>
      <c r="G18" s="35">
        <v>15426.23</v>
      </c>
      <c r="H18" s="35">
        <v>16504.509999999998</v>
      </c>
      <c r="I18" s="35">
        <v>18491.8</v>
      </c>
      <c r="J18" s="35">
        <v>17789.88</v>
      </c>
      <c r="K18" s="35">
        <v>19243.11</v>
      </c>
      <c r="L18" s="35">
        <v>20794.080000000002</v>
      </c>
      <c r="M18" s="35">
        <v>22097.4</v>
      </c>
      <c r="N18" s="35">
        <v>19705.7</v>
      </c>
      <c r="O18" s="35">
        <v>21950.54</v>
      </c>
      <c r="P18" s="35">
        <v>21675.8</v>
      </c>
      <c r="Q18" s="35">
        <v>21463.55</v>
      </c>
      <c r="R18" s="35">
        <v>22715.07</v>
      </c>
      <c r="S18" s="35">
        <v>21570.43</v>
      </c>
      <c r="T18" s="35">
        <v>21568.31</v>
      </c>
      <c r="U18" s="35">
        <v>21484.04</v>
      </c>
      <c r="V18" s="35">
        <v>22291.26</v>
      </c>
      <c r="W18" s="35">
        <v>22247.31</v>
      </c>
      <c r="X18" s="35">
        <v>22242.78</v>
      </c>
      <c r="Y18" s="35">
        <v>18926.650000000001</v>
      </c>
      <c r="Z18" s="35">
        <v>22885.64</v>
      </c>
      <c r="AA18" s="35">
        <v>24494.58</v>
      </c>
      <c r="AB18" s="35">
        <v>25494.37</v>
      </c>
      <c r="AC18" s="35">
        <v>25733.91</v>
      </c>
      <c r="AD18" s="35">
        <v>26037.13</v>
      </c>
      <c r="AE18" s="35">
        <v>26319.77</v>
      </c>
      <c r="AF18" s="35">
        <v>26613.75</v>
      </c>
      <c r="AG18" s="35">
        <v>26884.31</v>
      </c>
      <c r="AH18" s="35">
        <v>27085.16</v>
      </c>
      <c r="AI18" s="35">
        <v>27385.08</v>
      </c>
      <c r="AJ18" s="35">
        <v>27775.51</v>
      </c>
      <c r="AK18" s="35">
        <v>28157.72</v>
      </c>
      <c r="AL18" s="35">
        <v>28501.29</v>
      </c>
      <c r="AM18" s="35">
        <v>28839.33</v>
      </c>
      <c r="AN18" s="35">
        <v>29179.01</v>
      </c>
      <c r="AO18" s="35">
        <v>29518.03</v>
      </c>
      <c r="AP18" s="35">
        <v>29857.040000000001</v>
      </c>
      <c r="AQ18" s="35">
        <v>30193.13</v>
      </c>
      <c r="AR18" s="35">
        <v>30542.09</v>
      </c>
      <c r="AS18" s="35">
        <v>30903.23</v>
      </c>
      <c r="AT18" s="35">
        <v>31286.39</v>
      </c>
      <c r="AU18" s="35">
        <v>31669.4</v>
      </c>
      <c r="AV18" s="35">
        <v>32056.44</v>
      </c>
      <c r="AW18" s="35">
        <v>32453.16</v>
      </c>
      <c r="AX18" s="35">
        <v>32853.42</v>
      </c>
      <c r="AY18" s="35">
        <v>33272.300000000003</v>
      </c>
      <c r="AZ18" s="35">
        <v>33698.79</v>
      </c>
      <c r="BA18" s="35">
        <v>34131.589999999997</v>
      </c>
      <c r="BB18" s="35">
        <v>34568.76</v>
      </c>
      <c r="BC18" s="35">
        <v>35009.56</v>
      </c>
    </row>
    <row r="19" spans="1:55" ht="13.5" customHeight="1" x14ac:dyDescent="0.15">
      <c r="A19" s="35" t="s">
        <v>142</v>
      </c>
      <c r="B19" s="35" t="s">
        <v>126</v>
      </c>
      <c r="C19" s="35" t="s">
        <v>24</v>
      </c>
      <c r="D19" s="35" t="s">
        <v>144</v>
      </c>
      <c r="E19" s="35">
        <v>18215.7</v>
      </c>
      <c r="F19" s="35">
        <v>16618.91</v>
      </c>
      <c r="G19" s="35">
        <v>15426.23</v>
      </c>
      <c r="H19" s="35">
        <v>16504.509999999998</v>
      </c>
      <c r="I19" s="35">
        <v>18491.8</v>
      </c>
      <c r="J19" s="35">
        <v>17789.88</v>
      </c>
      <c r="K19" s="35">
        <v>19243.11</v>
      </c>
      <c r="L19" s="35">
        <v>20794.080000000002</v>
      </c>
      <c r="M19" s="35">
        <v>22097.4</v>
      </c>
      <c r="N19" s="35">
        <v>19705.7</v>
      </c>
      <c r="O19" s="35">
        <v>21950.54</v>
      </c>
      <c r="P19" s="35">
        <v>21675.8</v>
      </c>
      <c r="Q19" s="35">
        <v>21463.55</v>
      </c>
      <c r="R19" s="35">
        <v>22715.07</v>
      </c>
      <c r="S19" s="35">
        <v>21570.43</v>
      </c>
      <c r="T19" s="35">
        <v>21568.31</v>
      </c>
      <c r="U19" s="35">
        <v>21484.04</v>
      </c>
      <c r="V19" s="35">
        <v>22291.26</v>
      </c>
      <c r="W19" s="35">
        <v>22247.31</v>
      </c>
      <c r="X19" s="35">
        <v>22242.78</v>
      </c>
      <c r="Y19" s="35">
        <v>18926.650000000001</v>
      </c>
      <c r="Z19" s="35">
        <v>22885.64</v>
      </c>
      <c r="AA19" s="35">
        <v>24494.58</v>
      </c>
      <c r="AB19" s="35">
        <v>25275.61</v>
      </c>
      <c r="AC19" s="35">
        <v>25231.52</v>
      </c>
      <c r="AD19" s="35">
        <v>25177.23</v>
      </c>
      <c r="AE19" s="35">
        <v>25106.55</v>
      </c>
      <c r="AF19" s="35">
        <v>24985.360000000001</v>
      </c>
      <c r="AG19" s="35">
        <v>24754.080000000002</v>
      </c>
      <c r="AH19" s="35">
        <v>24389.97</v>
      </c>
      <c r="AI19" s="35">
        <v>24048.41</v>
      </c>
      <c r="AJ19" s="35">
        <v>23731.97</v>
      </c>
      <c r="AK19" s="35">
        <v>23366.240000000002</v>
      </c>
      <c r="AL19" s="35">
        <v>22951.91</v>
      </c>
      <c r="AM19" s="35">
        <v>22508.36</v>
      </c>
      <c r="AN19" s="35">
        <v>22031</v>
      </c>
      <c r="AO19" s="35">
        <v>21474.31</v>
      </c>
      <c r="AP19" s="35">
        <v>20887.02</v>
      </c>
      <c r="AQ19" s="35">
        <v>20269.169999999998</v>
      </c>
      <c r="AR19" s="35">
        <v>19672.5</v>
      </c>
      <c r="AS19" s="35">
        <v>19093.330000000002</v>
      </c>
      <c r="AT19" s="35">
        <v>18534.59</v>
      </c>
      <c r="AU19" s="35">
        <v>17985.22</v>
      </c>
      <c r="AV19" s="35">
        <v>17456.38</v>
      </c>
      <c r="AW19" s="35">
        <v>16947.13</v>
      </c>
      <c r="AX19" s="35">
        <v>16453.88</v>
      </c>
      <c r="AY19" s="35">
        <v>15986.36</v>
      </c>
      <c r="AZ19" s="35">
        <v>15535.45</v>
      </c>
      <c r="BA19" s="35">
        <v>15098.34</v>
      </c>
      <c r="BB19" s="35">
        <v>14673.51</v>
      </c>
      <c r="BC19" s="35">
        <v>14258.16</v>
      </c>
    </row>
    <row r="20" spans="1:55" ht="13.5" customHeight="1" x14ac:dyDescent="0.15">
      <c r="A20" s="35" t="s">
        <v>142</v>
      </c>
      <c r="B20" s="35" t="s">
        <v>126</v>
      </c>
      <c r="C20" s="35" t="s">
        <v>25</v>
      </c>
      <c r="D20" s="35" t="s">
        <v>145</v>
      </c>
      <c r="E20" s="35">
        <v>18215.7</v>
      </c>
      <c r="F20" s="35">
        <v>16618.91</v>
      </c>
      <c r="G20" s="35">
        <v>15426.23</v>
      </c>
      <c r="H20" s="35">
        <v>16504.509999999998</v>
      </c>
      <c r="I20" s="35">
        <v>18491.8</v>
      </c>
      <c r="J20" s="35">
        <v>17789.88</v>
      </c>
      <c r="K20" s="35">
        <v>19243.11</v>
      </c>
      <c r="L20" s="35">
        <v>20794.080000000002</v>
      </c>
      <c r="M20" s="35">
        <v>22097.4</v>
      </c>
      <c r="N20" s="35">
        <v>19705.7</v>
      </c>
      <c r="O20" s="35">
        <v>21950.54</v>
      </c>
      <c r="P20" s="35">
        <v>21675.8</v>
      </c>
      <c r="Q20" s="35">
        <v>21463.55</v>
      </c>
      <c r="R20" s="35">
        <v>22715.07</v>
      </c>
      <c r="S20" s="35">
        <v>21570.43</v>
      </c>
      <c r="T20" s="35">
        <v>21568.31</v>
      </c>
      <c r="U20" s="35">
        <v>21484.04</v>
      </c>
      <c r="V20" s="35">
        <v>22291.26</v>
      </c>
      <c r="W20" s="35">
        <v>22247.31</v>
      </c>
      <c r="X20" s="35">
        <v>22242.78</v>
      </c>
      <c r="Y20" s="35">
        <v>18926.650000000001</v>
      </c>
      <c r="Z20" s="35">
        <v>22885.64</v>
      </c>
      <c r="AA20" s="35">
        <v>24494.58</v>
      </c>
      <c r="AB20" s="35">
        <v>25146.39</v>
      </c>
      <c r="AC20" s="35">
        <v>24759.87</v>
      </c>
      <c r="AD20" s="35">
        <v>24196.7</v>
      </c>
      <c r="AE20" s="35">
        <v>23613.03</v>
      </c>
      <c r="AF20" s="35">
        <v>22971.5</v>
      </c>
      <c r="AG20" s="35">
        <v>22240.13</v>
      </c>
      <c r="AH20" s="35">
        <v>21361.38</v>
      </c>
      <c r="AI20" s="35">
        <v>20503.3</v>
      </c>
      <c r="AJ20" s="35">
        <v>19692.939999999999</v>
      </c>
      <c r="AK20" s="35">
        <v>18904.84</v>
      </c>
      <c r="AL20" s="35">
        <v>18106.39</v>
      </c>
      <c r="AM20" s="35">
        <v>17317.330000000002</v>
      </c>
      <c r="AN20" s="35">
        <v>16549.79</v>
      </c>
      <c r="AO20" s="35">
        <v>15823.86</v>
      </c>
      <c r="AP20" s="35">
        <v>15122.36</v>
      </c>
      <c r="AQ20" s="35">
        <v>14437.9</v>
      </c>
      <c r="AR20" s="35">
        <v>13753.21</v>
      </c>
      <c r="AS20" s="35">
        <v>13070.09</v>
      </c>
      <c r="AT20" s="35">
        <v>12422.18</v>
      </c>
      <c r="AU20" s="35">
        <v>11801.71</v>
      </c>
      <c r="AV20" s="35">
        <v>11208.73</v>
      </c>
      <c r="AW20" s="35">
        <v>10657.55</v>
      </c>
      <c r="AX20" s="35">
        <v>10125.23</v>
      </c>
      <c r="AY20" s="35">
        <v>9618.1</v>
      </c>
      <c r="AZ20" s="35">
        <v>9128.5</v>
      </c>
      <c r="BA20" s="35">
        <v>8661.6200000000008</v>
      </c>
      <c r="BB20" s="35">
        <v>8227.5300000000007</v>
      </c>
      <c r="BC20" s="35">
        <v>7833.51</v>
      </c>
    </row>
    <row r="21" spans="1:55" ht="13.5" customHeight="1" x14ac:dyDescent="0.15">
      <c r="A21" s="35" t="s">
        <v>146</v>
      </c>
      <c r="B21" s="35" t="s">
        <v>126</v>
      </c>
      <c r="C21" s="35" t="s">
        <v>23</v>
      </c>
      <c r="D21" s="35" t="s">
        <v>147</v>
      </c>
      <c r="E21" s="35">
        <v>6663.64</v>
      </c>
      <c r="F21" s="35">
        <v>6754.95</v>
      </c>
      <c r="G21" s="35">
        <v>6644.66</v>
      </c>
      <c r="H21" s="35">
        <v>7078.44</v>
      </c>
      <c r="I21" s="35">
        <v>7487.38</v>
      </c>
      <c r="J21" s="35">
        <v>7917.39</v>
      </c>
      <c r="K21" s="35">
        <v>8445.32</v>
      </c>
      <c r="L21" s="35">
        <v>8821.17</v>
      </c>
      <c r="M21" s="35">
        <v>9276.43</v>
      </c>
      <c r="N21" s="35">
        <v>9213.4699999999993</v>
      </c>
      <c r="O21" s="35">
        <v>9721.2199999999993</v>
      </c>
      <c r="P21" s="35">
        <v>10197.98</v>
      </c>
      <c r="Q21" s="35">
        <v>10395.1</v>
      </c>
      <c r="R21" s="35">
        <v>10616.48</v>
      </c>
      <c r="S21" s="35">
        <v>11085.64</v>
      </c>
      <c r="T21" s="35">
        <v>11362.98</v>
      </c>
      <c r="U21" s="35">
        <v>11351.65</v>
      </c>
      <c r="V21" s="35">
        <v>11094.63</v>
      </c>
      <c r="W21" s="35">
        <v>11076.83</v>
      </c>
      <c r="X21" s="35">
        <v>10810.72</v>
      </c>
      <c r="Y21" s="35">
        <v>10723.45</v>
      </c>
      <c r="Z21" s="35">
        <v>11104.97</v>
      </c>
      <c r="AA21" s="35">
        <v>12222.94</v>
      </c>
      <c r="AB21" s="35">
        <v>12456.52</v>
      </c>
      <c r="AC21" s="35">
        <v>12756.38</v>
      </c>
      <c r="AD21" s="35">
        <v>13271.93</v>
      </c>
      <c r="AE21" s="35">
        <v>13824.75</v>
      </c>
      <c r="AF21" s="35">
        <v>14302.37</v>
      </c>
      <c r="AG21" s="35">
        <v>14795.71</v>
      </c>
      <c r="AH21" s="35">
        <v>15202.7</v>
      </c>
      <c r="AI21" s="35">
        <v>15605.12</v>
      </c>
      <c r="AJ21" s="35">
        <v>15999.35</v>
      </c>
      <c r="AK21" s="35">
        <v>16397.150000000001</v>
      </c>
      <c r="AL21" s="35">
        <v>16793.96</v>
      </c>
      <c r="AM21" s="35">
        <v>17182.02</v>
      </c>
      <c r="AN21" s="35">
        <v>17564.75</v>
      </c>
      <c r="AO21" s="35">
        <v>17954.099999999999</v>
      </c>
      <c r="AP21" s="35">
        <v>18345.349999999999</v>
      </c>
      <c r="AQ21" s="35">
        <v>18741.080000000002</v>
      </c>
      <c r="AR21" s="35">
        <v>19141.05</v>
      </c>
      <c r="AS21" s="35">
        <v>19543.16</v>
      </c>
      <c r="AT21" s="35">
        <v>19950.88</v>
      </c>
      <c r="AU21" s="35">
        <v>20335.240000000002</v>
      </c>
      <c r="AV21" s="35">
        <v>20715.03</v>
      </c>
      <c r="AW21" s="35">
        <v>21085.58</v>
      </c>
      <c r="AX21" s="35">
        <v>21447.11</v>
      </c>
      <c r="AY21" s="35">
        <v>21814.06</v>
      </c>
      <c r="AZ21" s="35">
        <v>22177.54</v>
      </c>
      <c r="BA21" s="35">
        <v>22535.1</v>
      </c>
      <c r="BB21" s="35">
        <v>22882.32</v>
      </c>
      <c r="BC21" s="35">
        <v>23216.46</v>
      </c>
    </row>
    <row r="22" spans="1:55" ht="13.5" customHeight="1" x14ac:dyDescent="0.15">
      <c r="A22" s="35" t="s">
        <v>146</v>
      </c>
      <c r="B22" s="35" t="s">
        <v>126</v>
      </c>
      <c r="C22" s="35" t="s">
        <v>24</v>
      </c>
      <c r="D22" s="35" t="s">
        <v>148</v>
      </c>
      <c r="E22" s="35">
        <v>6663.64</v>
      </c>
      <c r="F22" s="35">
        <v>6754.95</v>
      </c>
      <c r="G22" s="35">
        <v>6644.66</v>
      </c>
      <c r="H22" s="35">
        <v>7078.44</v>
      </c>
      <c r="I22" s="35">
        <v>7487.38</v>
      </c>
      <c r="J22" s="35">
        <v>7917.39</v>
      </c>
      <c r="K22" s="35">
        <v>8445.32</v>
      </c>
      <c r="L22" s="35">
        <v>8821.17</v>
      </c>
      <c r="M22" s="35">
        <v>9276.43</v>
      </c>
      <c r="N22" s="35">
        <v>9213.4699999999993</v>
      </c>
      <c r="O22" s="35">
        <v>9721.2199999999993</v>
      </c>
      <c r="P22" s="35">
        <v>10197.98</v>
      </c>
      <c r="Q22" s="35">
        <v>10395.1</v>
      </c>
      <c r="R22" s="35">
        <v>10616.48</v>
      </c>
      <c r="S22" s="35">
        <v>11085.64</v>
      </c>
      <c r="T22" s="35">
        <v>11362.98</v>
      </c>
      <c r="U22" s="35">
        <v>11351.65</v>
      </c>
      <c r="V22" s="35">
        <v>11094.63</v>
      </c>
      <c r="W22" s="35">
        <v>11076.83</v>
      </c>
      <c r="X22" s="35">
        <v>10810.72</v>
      </c>
      <c r="Y22" s="35">
        <v>10723.45</v>
      </c>
      <c r="Z22" s="35">
        <v>11104.97</v>
      </c>
      <c r="AA22" s="35">
        <v>12222.94</v>
      </c>
      <c r="AB22" s="35">
        <v>12470.53</v>
      </c>
      <c r="AC22" s="35">
        <v>12892.16</v>
      </c>
      <c r="AD22" s="35">
        <v>13541.77</v>
      </c>
      <c r="AE22" s="35">
        <v>14138.86</v>
      </c>
      <c r="AF22" s="35">
        <v>14652.4</v>
      </c>
      <c r="AG22" s="35">
        <v>15099.4</v>
      </c>
      <c r="AH22" s="35">
        <v>15479.06</v>
      </c>
      <c r="AI22" s="35">
        <v>15861.81</v>
      </c>
      <c r="AJ22" s="35">
        <v>16230.21</v>
      </c>
      <c r="AK22" s="35">
        <v>16582.43</v>
      </c>
      <c r="AL22" s="35">
        <v>16950.36</v>
      </c>
      <c r="AM22" s="35">
        <v>17314.39</v>
      </c>
      <c r="AN22" s="35">
        <v>17672.5</v>
      </c>
      <c r="AO22" s="35">
        <v>18037.580000000002</v>
      </c>
      <c r="AP22" s="35">
        <v>18409.740000000002</v>
      </c>
      <c r="AQ22" s="35">
        <v>18793.93</v>
      </c>
      <c r="AR22" s="35">
        <v>19177.990000000002</v>
      </c>
      <c r="AS22" s="35">
        <v>19560.37</v>
      </c>
      <c r="AT22" s="35">
        <v>19941.41</v>
      </c>
      <c r="AU22" s="35">
        <v>20313.38</v>
      </c>
      <c r="AV22" s="35">
        <v>20671.39</v>
      </c>
      <c r="AW22" s="35">
        <v>21015.67</v>
      </c>
      <c r="AX22" s="35">
        <v>21353.11</v>
      </c>
      <c r="AY22" s="35">
        <v>21679.439999999999</v>
      </c>
      <c r="AZ22" s="35">
        <v>22005.7</v>
      </c>
      <c r="BA22" s="35">
        <v>22326.66</v>
      </c>
      <c r="BB22" s="35">
        <v>22655.63</v>
      </c>
      <c r="BC22" s="35">
        <v>22998.65</v>
      </c>
    </row>
    <row r="23" spans="1:55" ht="13.5" customHeight="1" x14ac:dyDescent="0.15">
      <c r="A23" s="35" t="s">
        <v>146</v>
      </c>
      <c r="B23" s="35" t="s">
        <v>126</v>
      </c>
      <c r="C23" s="35" t="s">
        <v>25</v>
      </c>
      <c r="D23" s="35" t="s">
        <v>149</v>
      </c>
      <c r="E23" s="35">
        <v>6663.64</v>
      </c>
      <c r="F23" s="35">
        <v>6754.95</v>
      </c>
      <c r="G23" s="35">
        <v>6644.66</v>
      </c>
      <c r="H23" s="35">
        <v>7078.44</v>
      </c>
      <c r="I23" s="35">
        <v>7487.38</v>
      </c>
      <c r="J23" s="35">
        <v>7917.39</v>
      </c>
      <c r="K23" s="35">
        <v>8445.32</v>
      </c>
      <c r="L23" s="35">
        <v>8821.17</v>
      </c>
      <c r="M23" s="35">
        <v>9276.43</v>
      </c>
      <c r="N23" s="35">
        <v>9213.4699999999993</v>
      </c>
      <c r="O23" s="35">
        <v>9721.2199999999993</v>
      </c>
      <c r="P23" s="35">
        <v>10197.98</v>
      </c>
      <c r="Q23" s="35">
        <v>10395.1</v>
      </c>
      <c r="R23" s="35">
        <v>10616.48</v>
      </c>
      <c r="S23" s="35">
        <v>11085.64</v>
      </c>
      <c r="T23" s="35">
        <v>11362.98</v>
      </c>
      <c r="U23" s="35">
        <v>11351.65</v>
      </c>
      <c r="V23" s="35">
        <v>11094.63</v>
      </c>
      <c r="W23" s="35">
        <v>11076.83</v>
      </c>
      <c r="X23" s="35">
        <v>10810.72</v>
      </c>
      <c r="Y23" s="35">
        <v>10723.45</v>
      </c>
      <c r="Z23" s="35">
        <v>11104.97</v>
      </c>
      <c r="AA23" s="35">
        <v>12222.94</v>
      </c>
      <c r="AB23" s="35">
        <v>12520.01</v>
      </c>
      <c r="AC23" s="35">
        <v>13079.17</v>
      </c>
      <c r="AD23" s="35">
        <v>13921.01</v>
      </c>
      <c r="AE23" s="35">
        <v>14588.44</v>
      </c>
      <c r="AF23" s="35">
        <v>15167.89</v>
      </c>
      <c r="AG23" s="35">
        <v>15536.12</v>
      </c>
      <c r="AH23" s="35">
        <v>15928.76</v>
      </c>
      <c r="AI23" s="35">
        <v>16357.84</v>
      </c>
      <c r="AJ23" s="35">
        <v>16786.689999999999</v>
      </c>
      <c r="AK23" s="35">
        <v>17198.05</v>
      </c>
      <c r="AL23" s="35">
        <v>17634.080000000002</v>
      </c>
      <c r="AM23" s="35">
        <v>18074.77</v>
      </c>
      <c r="AN23" s="35">
        <v>18518.22</v>
      </c>
      <c r="AO23" s="35">
        <v>18941.43</v>
      </c>
      <c r="AP23" s="35">
        <v>19367.47</v>
      </c>
      <c r="AQ23" s="35">
        <v>19794.8</v>
      </c>
      <c r="AR23" s="35">
        <v>20225.009999999998</v>
      </c>
      <c r="AS23" s="35">
        <v>20657.62</v>
      </c>
      <c r="AT23" s="35">
        <v>21086.22</v>
      </c>
      <c r="AU23" s="35">
        <v>21517.48</v>
      </c>
      <c r="AV23" s="35">
        <v>21959.71</v>
      </c>
      <c r="AW23" s="35">
        <v>22432.02</v>
      </c>
      <c r="AX23" s="35">
        <v>22942.49</v>
      </c>
      <c r="AY23" s="35">
        <v>23481.1</v>
      </c>
      <c r="AZ23" s="35">
        <v>24008.03</v>
      </c>
      <c r="BA23" s="35">
        <v>24550.62</v>
      </c>
      <c r="BB23" s="35">
        <v>25112.05</v>
      </c>
      <c r="BC23" s="35">
        <v>25630.89</v>
      </c>
    </row>
    <row r="24" spans="1:55" ht="13.5" customHeight="1" x14ac:dyDescent="0.15">
      <c r="A24" s="35" t="s">
        <v>150</v>
      </c>
      <c r="B24" s="35" t="s">
        <v>126</v>
      </c>
      <c r="C24" s="35" t="s">
        <v>23</v>
      </c>
      <c r="D24" s="35" t="s">
        <v>151</v>
      </c>
      <c r="E24" s="35">
        <v>1749.6</v>
      </c>
      <c r="F24" s="35">
        <v>1629.35</v>
      </c>
      <c r="G24" s="35">
        <v>1414.66</v>
      </c>
      <c r="H24" s="35">
        <v>1580.09</v>
      </c>
      <c r="I24" s="35">
        <v>1498.73</v>
      </c>
      <c r="J24" s="35">
        <v>1575.17</v>
      </c>
      <c r="K24" s="35">
        <v>1334.93</v>
      </c>
      <c r="L24" s="35">
        <v>1280.18</v>
      </c>
      <c r="M24" s="35">
        <v>1317.81</v>
      </c>
      <c r="N24" s="35">
        <v>1267.6400000000001</v>
      </c>
      <c r="O24" s="35">
        <v>1702.22</v>
      </c>
      <c r="P24" s="35">
        <v>2008.81</v>
      </c>
      <c r="Q24" s="35">
        <v>2050.9899999999998</v>
      </c>
      <c r="R24" s="35">
        <v>2177.5500000000002</v>
      </c>
      <c r="S24" s="35">
        <v>2473.04</v>
      </c>
      <c r="T24" s="35">
        <v>2450.96</v>
      </c>
      <c r="U24" s="35">
        <v>2598.13</v>
      </c>
      <c r="V24" s="35">
        <v>2916.06</v>
      </c>
      <c r="W24" s="35">
        <v>2963.01</v>
      </c>
      <c r="X24" s="35">
        <v>2968.71</v>
      </c>
      <c r="Y24" s="35">
        <v>1964.75</v>
      </c>
      <c r="Z24" s="35">
        <v>2180</v>
      </c>
      <c r="AA24" s="35">
        <v>2619.8000000000002</v>
      </c>
      <c r="AB24" s="35">
        <v>2956.5</v>
      </c>
      <c r="AC24" s="35">
        <v>3142.68</v>
      </c>
      <c r="AD24" s="35">
        <v>3328.95</v>
      </c>
      <c r="AE24" s="35">
        <v>3484.74</v>
      </c>
      <c r="AF24" s="35">
        <v>3617.57</v>
      </c>
      <c r="AG24" s="35">
        <v>3732.86</v>
      </c>
      <c r="AH24" s="35">
        <v>3824.36</v>
      </c>
      <c r="AI24" s="35">
        <v>3919.73</v>
      </c>
      <c r="AJ24" s="35">
        <v>4009.74</v>
      </c>
      <c r="AK24" s="35">
        <v>4087.55</v>
      </c>
      <c r="AL24" s="35">
        <v>4157.13</v>
      </c>
      <c r="AM24" s="35">
        <v>4220.84</v>
      </c>
      <c r="AN24" s="35">
        <v>4278.95</v>
      </c>
      <c r="AO24" s="35">
        <v>4333.24</v>
      </c>
      <c r="AP24" s="35">
        <v>4383.78</v>
      </c>
      <c r="AQ24" s="35">
        <v>4440.37</v>
      </c>
      <c r="AR24" s="35">
        <v>4493.96</v>
      </c>
      <c r="AS24" s="35">
        <v>4544.9399999999996</v>
      </c>
      <c r="AT24" s="35">
        <v>4593.5600000000004</v>
      </c>
      <c r="AU24" s="35">
        <v>4640.7700000000004</v>
      </c>
      <c r="AV24" s="35">
        <v>4693.3100000000004</v>
      </c>
      <c r="AW24" s="35">
        <v>4744.6000000000004</v>
      </c>
      <c r="AX24" s="35">
        <v>4794.24</v>
      </c>
      <c r="AY24" s="35">
        <v>4843.0200000000004</v>
      </c>
      <c r="AZ24" s="35">
        <v>4890.43</v>
      </c>
      <c r="BA24" s="35">
        <v>4936.51</v>
      </c>
      <c r="BB24" s="35">
        <v>4981.21</v>
      </c>
      <c r="BC24" s="35">
        <v>5024.29</v>
      </c>
    </row>
    <row r="25" spans="1:55" ht="13.5" customHeight="1" x14ac:dyDescent="0.15">
      <c r="A25" s="35" t="s">
        <v>150</v>
      </c>
      <c r="B25" s="35" t="s">
        <v>126</v>
      </c>
      <c r="C25" s="35" t="s">
        <v>24</v>
      </c>
      <c r="D25" s="35" t="s">
        <v>152</v>
      </c>
      <c r="E25" s="35">
        <v>1749.6</v>
      </c>
      <c r="F25" s="35">
        <v>1629.35</v>
      </c>
      <c r="G25" s="35">
        <v>1414.66</v>
      </c>
      <c r="H25" s="35">
        <v>1580.09</v>
      </c>
      <c r="I25" s="35">
        <v>1498.73</v>
      </c>
      <c r="J25" s="35">
        <v>1575.17</v>
      </c>
      <c r="K25" s="35">
        <v>1334.93</v>
      </c>
      <c r="L25" s="35">
        <v>1280.18</v>
      </c>
      <c r="M25" s="35">
        <v>1317.81</v>
      </c>
      <c r="N25" s="35">
        <v>1267.6400000000001</v>
      </c>
      <c r="O25" s="35">
        <v>1702.22</v>
      </c>
      <c r="P25" s="35">
        <v>2008.81</v>
      </c>
      <c r="Q25" s="35">
        <v>2050.9899999999998</v>
      </c>
      <c r="R25" s="35">
        <v>2177.5500000000002</v>
      </c>
      <c r="S25" s="35">
        <v>2473.04</v>
      </c>
      <c r="T25" s="35">
        <v>2450.96</v>
      </c>
      <c r="U25" s="35">
        <v>2598.13</v>
      </c>
      <c r="V25" s="35">
        <v>2916.06</v>
      </c>
      <c r="W25" s="35">
        <v>2963.01</v>
      </c>
      <c r="X25" s="35">
        <v>2968.71</v>
      </c>
      <c r="Y25" s="35">
        <v>1964.75</v>
      </c>
      <c r="Z25" s="35">
        <v>2180</v>
      </c>
      <c r="AA25" s="35">
        <v>2619.8000000000002</v>
      </c>
      <c r="AB25" s="35">
        <v>2922.46</v>
      </c>
      <c r="AC25" s="35">
        <v>3094.27</v>
      </c>
      <c r="AD25" s="35">
        <v>3282.71</v>
      </c>
      <c r="AE25" s="35">
        <v>3478.34</v>
      </c>
      <c r="AF25" s="35">
        <v>3681.54</v>
      </c>
      <c r="AG25" s="35">
        <v>3894.73</v>
      </c>
      <c r="AH25" s="35">
        <v>4107.76</v>
      </c>
      <c r="AI25" s="35">
        <v>4343.55</v>
      </c>
      <c r="AJ25" s="35">
        <v>4595.0600000000004</v>
      </c>
      <c r="AK25" s="35">
        <v>4860.0200000000004</v>
      </c>
      <c r="AL25" s="35">
        <v>5107.96</v>
      </c>
      <c r="AM25" s="35">
        <v>5345.94</v>
      </c>
      <c r="AN25" s="35">
        <v>5584.99</v>
      </c>
      <c r="AO25" s="35">
        <v>5808.51</v>
      </c>
      <c r="AP25" s="35">
        <v>6015.12</v>
      </c>
      <c r="AQ25" s="35">
        <v>6210.47</v>
      </c>
      <c r="AR25" s="35">
        <v>6403.23</v>
      </c>
      <c r="AS25" s="35">
        <v>6594.63</v>
      </c>
      <c r="AT25" s="35">
        <v>6784.78</v>
      </c>
      <c r="AU25" s="35">
        <v>6972.82</v>
      </c>
      <c r="AV25" s="35">
        <v>7151.18</v>
      </c>
      <c r="AW25" s="35">
        <v>7318.15</v>
      </c>
      <c r="AX25" s="35">
        <v>7477.68</v>
      </c>
      <c r="AY25" s="35">
        <v>7627.56</v>
      </c>
      <c r="AZ25" s="35">
        <v>7771.11</v>
      </c>
      <c r="BA25" s="35">
        <v>7906.1</v>
      </c>
      <c r="BB25" s="35">
        <v>8031.39</v>
      </c>
      <c r="BC25" s="35">
        <v>8145.6</v>
      </c>
    </row>
    <row r="26" spans="1:55" ht="13.5" customHeight="1" x14ac:dyDescent="0.15">
      <c r="A26" s="35" t="s">
        <v>150</v>
      </c>
      <c r="B26" s="35" t="s">
        <v>126</v>
      </c>
      <c r="C26" s="35" t="s">
        <v>25</v>
      </c>
      <c r="D26" s="35" t="s">
        <v>153</v>
      </c>
      <c r="E26" s="35">
        <v>1749.6</v>
      </c>
      <c r="F26" s="35">
        <v>1629.35</v>
      </c>
      <c r="G26" s="35">
        <v>1414.66</v>
      </c>
      <c r="H26" s="35">
        <v>1580.09</v>
      </c>
      <c r="I26" s="35">
        <v>1498.73</v>
      </c>
      <c r="J26" s="35">
        <v>1575.17</v>
      </c>
      <c r="K26" s="35">
        <v>1334.93</v>
      </c>
      <c r="L26" s="35">
        <v>1280.18</v>
      </c>
      <c r="M26" s="35">
        <v>1317.81</v>
      </c>
      <c r="N26" s="35">
        <v>1267.6400000000001</v>
      </c>
      <c r="O26" s="35">
        <v>1702.22</v>
      </c>
      <c r="P26" s="35">
        <v>2008.81</v>
      </c>
      <c r="Q26" s="35">
        <v>2050.9899999999998</v>
      </c>
      <c r="R26" s="35">
        <v>2177.5500000000002</v>
      </c>
      <c r="S26" s="35">
        <v>2473.04</v>
      </c>
      <c r="T26" s="35">
        <v>2450.96</v>
      </c>
      <c r="U26" s="35">
        <v>2598.13</v>
      </c>
      <c r="V26" s="35">
        <v>2916.06</v>
      </c>
      <c r="W26" s="35">
        <v>2963.01</v>
      </c>
      <c r="X26" s="35">
        <v>2968.71</v>
      </c>
      <c r="Y26" s="35">
        <v>1964.75</v>
      </c>
      <c r="Z26" s="35">
        <v>2180</v>
      </c>
      <c r="AA26" s="35">
        <v>2619.8000000000002</v>
      </c>
      <c r="AB26" s="35">
        <v>2883.42</v>
      </c>
      <c r="AC26" s="35">
        <v>3029.86</v>
      </c>
      <c r="AD26" s="35">
        <v>3188.68</v>
      </c>
      <c r="AE26" s="35">
        <v>3417.99</v>
      </c>
      <c r="AF26" s="35">
        <v>3696.47</v>
      </c>
      <c r="AG26" s="35">
        <v>3995.68</v>
      </c>
      <c r="AH26" s="35">
        <v>4320.5600000000004</v>
      </c>
      <c r="AI26" s="35">
        <v>4672.2</v>
      </c>
      <c r="AJ26" s="35">
        <v>5037.3999999999996</v>
      </c>
      <c r="AK26" s="35">
        <v>5379.18</v>
      </c>
      <c r="AL26" s="35">
        <v>5678.62</v>
      </c>
      <c r="AM26" s="35">
        <v>5938.57</v>
      </c>
      <c r="AN26" s="35">
        <v>6161.79</v>
      </c>
      <c r="AO26" s="35">
        <v>6359.28</v>
      </c>
      <c r="AP26" s="35">
        <v>6533.65</v>
      </c>
      <c r="AQ26" s="35">
        <v>6688.59</v>
      </c>
      <c r="AR26" s="35">
        <v>6820.56</v>
      </c>
      <c r="AS26" s="35">
        <v>6930.9</v>
      </c>
      <c r="AT26" s="35">
        <v>7027.37</v>
      </c>
      <c r="AU26" s="35">
        <v>7107.61</v>
      </c>
      <c r="AV26" s="35">
        <v>7169.89</v>
      </c>
      <c r="AW26" s="35">
        <v>7209.68</v>
      </c>
      <c r="AX26" s="35">
        <v>7226.86</v>
      </c>
      <c r="AY26" s="35">
        <v>7228.48</v>
      </c>
      <c r="AZ26" s="35">
        <v>7214.85</v>
      </c>
      <c r="BA26" s="35">
        <v>7192.85</v>
      </c>
      <c r="BB26" s="35">
        <v>7174.85</v>
      </c>
      <c r="BC26" s="35">
        <v>7151.56</v>
      </c>
    </row>
    <row r="27" spans="1:55" ht="13.5" customHeight="1" x14ac:dyDescent="0.15">
      <c r="A27" s="35" t="s">
        <v>154</v>
      </c>
      <c r="B27" s="35" t="s">
        <v>126</v>
      </c>
      <c r="C27" s="35" t="s">
        <v>23</v>
      </c>
      <c r="D27" s="35" t="s">
        <v>155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0.63</v>
      </c>
      <c r="Z27" s="35">
        <v>17.5</v>
      </c>
      <c r="AA27" s="35">
        <v>70.650000000000006</v>
      </c>
      <c r="AB27" s="35">
        <v>84.05</v>
      </c>
      <c r="AC27" s="35">
        <v>94.99</v>
      </c>
      <c r="AD27" s="35">
        <v>107.43</v>
      </c>
      <c r="AE27" s="35">
        <v>120.96</v>
      </c>
      <c r="AF27" s="35">
        <v>136.01</v>
      </c>
      <c r="AG27" s="35">
        <v>151.08000000000001</v>
      </c>
      <c r="AH27" s="35">
        <v>166.5</v>
      </c>
      <c r="AI27" s="35">
        <v>188.27</v>
      </c>
      <c r="AJ27" s="35">
        <v>214.47</v>
      </c>
      <c r="AK27" s="35">
        <v>246.37</v>
      </c>
      <c r="AL27" s="35">
        <v>286.49</v>
      </c>
      <c r="AM27" s="35">
        <v>335.21</v>
      </c>
      <c r="AN27" s="35">
        <v>392.71</v>
      </c>
      <c r="AO27" s="35">
        <v>463.39</v>
      </c>
      <c r="AP27" s="35">
        <v>546.12</v>
      </c>
      <c r="AQ27" s="35">
        <v>640.32000000000005</v>
      </c>
      <c r="AR27" s="35">
        <v>744.64</v>
      </c>
      <c r="AS27" s="35">
        <v>857.74</v>
      </c>
      <c r="AT27" s="35">
        <v>977.4</v>
      </c>
      <c r="AU27" s="35">
        <v>1100.21</v>
      </c>
      <c r="AV27" s="35">
        <v>1218.69</v>
      </c>
      <c r="AW27" s="35">
        <v>1330.59</v>
      </c>
      <c r="AX27" s="35">
        <v>1434.38</v>
      </c>
      <c r="AY27" s="35">
        <v>1528.39</v>
      </c>
      <c r="AZ27" s="35">
        <v>1611.47</v>
      </c>
      <c r="BA27" s="35">
        <v>1681.9</v>
      </c>
      <c r="BB27" s="35">
        <v>1739.21</v>
      </c>
      <c r="BC27" s="35">
        <v>1783.23</v>
      </c>
    </row>
    <row r="28" spans="1:55" ht="13.5" customHeight="1" x14ac:dyDescent="0.15">
      <c r="A28" s="35" t="s">
        <v>154</v>
      </c>
      <c r="B28" s="35" t="s">
        <v>126</v>
      </c>
      <c r="C28" s="35" t="s">
        <v>24</v>
      </c>
      <c r="D28" s="35" t="s">
        <v>156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0.63</v>
      </c>
      <c r="Z28" s="35">
        <v>17.5</v>
      </c>
      <c r="AA28" s="35">
        <v>70.650000000000006</v>
      </c>
      <c r="AB28" s="35">
        <v>82.71</v>
      </c>
      <c r="AC28" s="35">
        <v>112.93</v>
      </c>
      <c r="AD28" s="35">
        <v>128.76</v>
      </c>
      <c r="AE28" s="35">
        <v>149.13999999999999</v>
      </c>
      <c r="AF28" s="35">
        <v>174.19</v>
      </c>
      <c r="AG28" s="35">
        <v>202.97</v>
      </c>
      <c r="AH28" s="35">
        <v>230.01</v>
      </c>
      <c r="AI28" s="35">
        <v>265.35000000000002</v>
      </c>
      <c r="AJ28" s="35">
        <v>301.89</v>
      </c>
      <c r="AK28" s="35">
        <v>335.55</v>
      </c>
      <c r="AL28" s="35">
        <v>366.39</v>
      </c>
      <c r="AM28" s="35">
        <v>399.57</v>
      </c>
      <c r="AN28" s="35">
        <v>434.76</v>
      </c>
      <c r="AO28" s="35">
        <v>471.68</v>
      </c>
      <c r="AP28" s="35">
        <v>510.61</v>
      </c>
      <c r="AQ28" s="35">
        <v>549.98</v>
      </c>
      <c r="AR28" s="35">
        <v>589.12</v>
      </c>
      <c r="AS28" s="35">
        <v>628.88</v>
      </c>
      <c r="AT28" s="35">
        <v>668.85</v>
      </c>
      <c r="AU28" s="35">
        <v>709.1</v>
      </c>
      <c r="AV28" s="35">
        <v>748.18</v>
      </c>
      <c r="AW28" s="35">
        <v>785.96</v>
      </c>
      <c r="AX28" s="35">
        <v>824.17</v>
      </c>
      <c r="AY28" s="35">
        <v>860.45</v>
      </c>
      <c r="AZ28" s="35">
        <v>897.04</v>
      </c>
      <c r="BA28" s="35">
        <v>932.61</v>
      </c>
      <c r="BB28" s="35">
        <v>967.72</v>
      </c>
      <c r="BC28" s="35">
        <v>1001.4</v>
      </c>
    </row>
    <row r="29" spans="1:55" ht="13.5" customHeight="1" x14ac:dyDescent="0.15">
      <c r="A29" s="35" t="s">
        <v>154</v>
      </c>
      <c r="B29" s="35" t="s">
        <v>126</v>
      </c>
      <c r="C29" s="35" t="s">
        <v>25</v>
      </c>
      <c r="D29" s="35" t="s">
        <v>157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0.63</v>
      </c>
      <c r="Z29" s="35">
        <v>17.5</v>
      </c>
      <c r="AA29" s="35">
        <v>70.650000000000006</v>
      </c>
      <c r="AB29" s="35">
        <v>86.59</v>
      </c>
      <c r="AC29" s="35">
        <v>131.69</v>
      </c>
      <c r="AD29" s="35">
        <v>153.09</v>
      </c>
      <c r="AE29" s="35">
        <v>181.97</v>
      </c>
      <c r="AF29" s="35">
        <v>218.22</v>
      </c>
      <c r="AG29" s="35">
        <v>257.70999999999998</v>
      </c>
      <c r="AH29" s="35">
        <v>298.7</v>
      </c>
      <c r="AI29" s="35">
        <v>344.58</v>
      </c>
      <c r="AJ29" s="35">
        <v>395.42</v>
      </c>
      <c r="AK29" s="35">
        <v>443.28</v>
      </c>
      <c r="AL29" s="35">
        <v>488.35</v>
      </c>
      <c r="AM29" s="35">
        <v>531.29</v>
      </c>
      <c r="AN29" s="35">
        <v>572.98</v>
      </c>
      <c r="AO29" s="35">
        <v>612.89</v>
      </c>
      <c r="AP29" s="35">
        <v>650.61</v>
      </c>
      <c r="AQ29" s="35">
        <v>687.26</v>
      </c>
      <c r="AR29" s="35">
        <v>723.28</v>
      </c>
      <c r="AS29" s="35">
        <v>759.59</v>
      </c>
      <c r="AT29" s="35">
        <v>797.16</v>
      </c>
      <c r="AU29" s="35">
        <v>835.23</v>
      </c>
      <c r="AV29" s="35">
        <v>869.42</v>
      </c>
      <c r="AW29" s="35">
        <v>880.63</v>
      </c>
      <c r="AX29" s="35">
        <v>889.26</v>
      </c>
      <c r="AY29" s="35">
        <v>895.02</v>
      </c>
      <c r="AZ29" s="35">
        <v>896.48</v>
      </c>
      <c r="BA29" s="35">
        <v>898.32</v>
      </c>
      <c r="BB29" s="35">
        <v>904.42</v>
      </c>
      <c r="BC29" s="35">
        <v>911.58</v>
      </c>
    </row>
    <row r="30" spans="1:55" ht="13.5" customHeight="1" x14ac:dyDescent="0.15">
      <c r="A30" s="35" t="s">
        <v>158</v>
      </c>
      <c r="B30" s="35" t="s">
        <v>126</v>
      </c>
      <c r="C30" s="35" t="s">
        <v>23</v>
      </c>
      <c r="D30" s="35" t="s">
        <v>159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5.08</v>
      </c>
      <c r="AC30" s="35">
        <v>8.25</v>
      </c>
      <c r="AD30" s="35">
        <v>12.39</v>
      </c>
      <c r="AE30" s="35">
        <v>17.36</v>
      </c>
      <c r="AF30" s="35">
        <v>22.47</v>
      </c>
      <c r="AG30" s="35">
        <v>27.34</v>
      </c>
      <c r="AH30" s="35">
        <v>32.11</v>
      </c>
      <c r="AI30" s="35">
        <v>36.450000000000003</v>
      </c>
      <c r="AJ30" s="35">
        <v>40.19</v>
      </c>
      <c r="AK30" s="35">
        <v>43.55</v>
      </c>
      <c r="AL30" s="35">
        <v>47.23</v>
      </c>
      <c r="AM30" s="35">
        <v>51.22</v>
      </c>
      <c r="AN30" s="35">
        <v>56.02</v>
      </c>
      <c r="AO30" s="35">
        <v>61.98</v>
      </c>
      <c r="AP30" s="35">
        <v>69.209999999999994</v>
      </c>
      <c r="AQ30" s="35">
        <v>77.37</v>
      </c>
      <c r="AR30" s="35">
        <v>85.8</v>
      </c>
      <c r="AS30" s="35">
        <v>93.79</v>
      </c>
      <c r="AT30" s="35">
        <v>100.83</v>
      </c>
      <c r="AU30" s="35">
        <v>106.96</v>
      </c>
      <c r="AV30" s="35">
        <v>112.43</v>
      </c>
      <c r="AW30" s="35">
        <v>117.56</v>
      </c>
      <c r="AX30" s="35">
        <v>122.45</v>
      </c>
      <c r="AY30" s="35">
        <v>127.19</v>
      </c>
      <c r="AZ30" s="35">
        <v>131.86000000000001</v>
      </c>
      <c r="BA30" s="35">
        <v>136.52000000000001</v>
      </c>
      <c r="BB30" s="35">
        <v>141.24</v>
      </c>
      <c r="BC30" s="35">
        <v>146.15</v>
      </c>
    </row>
    <row r="31" spans="1:55" ht="13.5" customHeight="1" x14ac:dyDescent="0.15">
      <c r="A31" s="35" t="s">
        <v>158</v>
      </c>
      <c r="B31" s="35" t="s">
        <v>126</v>
      </c>
      <c r="C31" s="35" t="s">
        <v>24</v>
      </c>
      <c r="D31" s="35" t="s">
        <v>160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5.15</v>
      </c>
      <c r="AC31" s="35">
        <v>9.34</v>
      </c>
      <c r="AD31" s="35">
        <v>15.54</v>
      </c>
      <c r="AE31" s="35">
        <v>22.93</v>
      </c>
      <c r="AF31" s="35">
        <v>31.01</v>
      </c>
      <c r="AG31" s="35">
        <v>39.229999999999997</v>
      </c>
      <c r="AH31" s="35">
        <v>47.76</v>
      </c>
      <c r="AI31" s="35">
        <v>56.08</v>
      </c>
      <c r="AJ31" s="35">
        <v>64.08</v>
      </c>
      <c r="AK31" s="35">
        <v>72.180000000000007</v>
      </c>
      <c r="AL31" s="35">
        <v>81.98</v>
      </c>
      <c r="AM31" s="35">
        <v>94.38</v>
      </c>
      <c r="AN31" s="35">
        <v>111.58</v>
      </c>
      <c r="AO31" s="35">
        <v>135.63999999999999</v>
      </c>
      <c r="AP31" s="35">
        <v>168.06</v>
      </c>
      <c r="AQ31" s="35">
        <v>206.25</v>
      </c>
      <c r="AR31" s="35">
        <v>245.96</v>
      </c>
      <c r="AS31" s="35">
        <v>286.20999999999998</v>
      </c>
      <c r="AT31" s="35">
        <v>325.98</v>
      </c>
      <c r="AU31" s="35">
        <v>364.86</v>
      </c>
      <c r="AV31" s="35">
        <v>402.74</v>
      </c>
      <c r="AW31" s="35">
        <v>439.38</v>
      </c>
      <c r="AX31" s="35">
        <v>475.69</v>
      </c>
      <c r="AY31" s="35">
        <v>505.3</v>
      </c>
      <c r="AZ31" s="35">
        <v>529.58000000000004</v>
      </c>
      <c r="BA31" s="35">
        <v>550.6</v>
      </c>
      <c r="BB31" s="35">
        <v>569.21</v>
      </c>
      <c r="BC31" s="35">
        <v>585.82000000000005</v>
      </c>
    </row>
    <row r="32" spans="1:55" ht="13.5" customHeight="1" x14ac:dyDescent="0.15">
      <c r="A32" s="35" t="s">
        <v>158</v>
      </c>
      <c r="B32" s="35" t="s">
        <v>126</v>
      </c>
      <c r="C32" s="35" t="s">
        <v>25</v>
      </c>
      <c r="D32" s="35" t="s">
        <v>161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5.15</v>
      </c>
      <c r="AC32" s="35">
        <v>10.3</v>
      </c>
      <c r="AD32" s="35">
        <v>17.91</v>
      </c>
      <c r="AE32" s="35">
        <v>26.27</v>
      </c>
      <c r="AF32" s="35">
        <v>35.06</v>
      </c>
      <c r="AG32" s="35">
        <v>43.69</v>
      </c>
      <c r="AH32" s="35">
        <v>52.44</v>
      </c>
      <c r="AI32" s="35">
        <v>61.08</v>
      </c>
      <c r="AJ32" s="35">
        <v>69.3</v>
      </c>
      <c r="AK32" s="35">
        <v>77.84</v>
      </c>
      <c r="AL32" s="35">
        <v>88.58</v>
      </c>
      <c r="AM32" s="35">
        <v>103.02</v>
      </c>
      <c r="AN32" s="35">
        <v>123.78</v>
      </c>
      <c r="AO32" s="35">
        <v>153.02000000000001</v>
      </c>
      <c r="AP32" s="35">
        <v>190.96</v>
      </c>
      <c r="AQ32" s="35">
        <v>231.29</v>
      </c>
      <c r="AR32" s="35">
        <v>272.86</v>
      </c>
      <c r="AS32" s="35">
        <v>314.20999999999998</v>
      </c>
      <c r="AT32" s="35">
        <v>354.25</v>
      </c>
      <c r="AU32" s="35">
        <v>392.9</v>
      </c>
      <c r="AV32" s="35">
        <v>430.29</v>
      </c>
      <c r="AW32" s="35">
        <v>466.83</v>
      </c>
      <c r="AX32" s="35">
        <v>500.25</v>
      </c>
      <c r="AY32" s="35">
        <v>515.85</v>
      </c>
      <c r="AZ32" s="35">
        <v>521.38</v>
      </c>
      <c r="BA32" s="35">
        <v>520.11</v>
      </c>
      <c r="BB32" s="35">
        <v>517.46</v>
      </c>
      <c r="BC32" s="35">
        <v>518.48</v>
      </c>
    </row>
    <row r="33" spans="1:55" ht="13.5" customHeight="1" x14ac:dyDescent="0.15">
      <c r="A33" s="35" t="s">
        <v>162</v>
      </c>
      <c r="B33" s="35" t="s">
        <v>126</v>
      </c>
      <c r="C33" s="35" t="s">
        <v>23</v>
      </c>
      <c r="D33" s="35" t="s">
        <v>163</v>
      </c>
      <c r="E33" s="35">
        <v>14317.55</v>
      </c>
      <c r="F33" s="35">
        <v>13577.34</v>
      </c>
      <c r="G33" s="35">
        <v>13603.93</v>
      </c>
      <c r="H33" s="35">
        <v>15442.71</v>
      </c>
      <c r="I33" s="35">
        <v>16436.12</v>
      </c>
      <c r="J33" s="35">
        <v>16356.31</v>
      </c>
      <c r="K33" s="35">
        <v>17163.04</v>
      </c>
      <c r="L33" s="35">
        <v>16662.2</v>
      </c>
      <c r="M33" s="35">
        <v>17519.310000000001</v>
      </c>
      <c r="N33" s="35">
        <v>15436.87</v>
      </c>
      <c r="O33" s="35">
        <v>16587.650000000001</v>
      </c>
      <c r="P33" s="35">
        <v>16939.810000000001</v>
      </c>
      <c r="Q33" s="35">
        <v>16256.18</v>
      </c>
      <c r="R33" s="35">
        <v>16288.17</v>
      </c>
      <c r="S33" s="35">
        <v>17443.330000000002</v>
      </c>
      <c r="T33" s="35">
        <v>16995.66</v>
      </c>
      <c r="U33" s="35">
        <v>16052.04</v>
      </c>
      <c r="V33" s="35">
        <v>16321.37</v>
      </c>
      <c r="W33" s="35">
        <v>17469.41</v>
      </c>
      <c r="X33" s="35">
        <v>17498.240000000002</v>
      </c>
      <c r="Y33" s="35">
        <v>16567.21</v>
      </c>
      <c r="Z33" s="35">
        <v>15435.64</v>
      </c>
      <c r="AA33" s="35">
        <v>18102.490000000002</v>
      </c>
      <c r="AB33" s="35">
        <v>16971.53</v>
      </c>
      <c r="AC33" s="35">
        <v>17222.82</v>
      </c>
      <c r="AD33" s="35">
        <v>17577.2</v>
      </c>
      <c r="AE33" s="35">
        <v>17785.5</v>
      </c>
      <c r="AF33" s="35">
        <v>18003.25</v>
      </c>
      <c r="AG33" s="35">
        <v>18216.3</v>
      </c>
      <c r="AH33" s="35">
        <v>18414.54</v>
      </c>
      <c r="AI33" s="35">
        <v>18683.54</v>
      </c>
      <c r="AJ33" s="35">
        <v>19025.669999999998</v>
      </c>
      <c r="AK33" s="35">
        <v>19394.52</v>
      </c>
      <c r="AL33" s="35">
        <v>19735.13</v>
      </c>
      <c r="AM33" s="35">
        <v>20074.68</v>
      </c>
      <c r="AN33" s="35">
        <v>20413.189999999999</v>
      </c>
      <c r="AO33" s="35">
        <v>20766.75</v>
      </c>
      <c r="AP33" s="35">
        <v>21125.040000000001</v>
      </c>
      <c r="AQ33" s="35">
        <v>21490.23</v>
      </c>
      <c r="AR33" s="35">
        <v>21864.080000000002</v>
      </c>
      <c r="AS33" s="35">
        <v>22242.84</v>
      </c>
      <c r="AT33" s="35">
        <v>22623.78</v>
      </c>
      <c r="AU33" s="35">
        <v>23002.42</v>
      </c>
      <c r="AV33" s="35">
        <v>23378.42</v>
      </c>
      <c r="AW33" s="35">
        <v>23748.57</v>
      </c>
      <c r="AX33" s="35">
        <v>24111.65</v>
      </c>
      <c r="AY33" s="35">
        <v>24470.080000000002</v>
      </c>
      <c r="AZ33" s="35">
        <v>24817.18</v>
      </c>
      <c r="BA33" s="35">
        <v>25149</v>
      </c>
      <c r="BB33" s="35">
        <v>25461.82</v>
      </c>
      <c r="BC33" s="35">
        <v>25755.83</v>
      </c>
    </row>
    <row r="34" spans="1:55" ht="13.5" customHeight="1" x14ac:dyDescent="0.15">
      <c r="A34" s="35" t="s">
        <v>162</v>
      </c>
      <c r="B34" s="35" t="s">
        <v>126</v>
      </c>
      <c r="C34" s="35" t="s">
        <v>24</v>
      </c>
      <c r="D34" s="35" t="s">
        <v>164</v>
      </c>
      <c r="E34" s="35">
        <v>14317.55</v>
      </c>
      <c r="F34" s="35">
        <v>13577.34</v>
      </c>
      <c r="G34" s="35">
        <v>13603.93</v>
      </c>
      <c r="H34" s="35">
        <v>15442.71</v>
      </c>
      <c r="I34" s="35">
        <v>16436.12</v>
      </c>
      <c r="J34" s="35">
        <v>16356.31</v>
      </c>
      <c r="K34" s="35">
        <v>17163.04</v>
      </c>
      <c r="L34" s="35">
        <v>16662.2</v>
      </c>
      <c r="M34" s="35">
        <v>17519.310000000001</v>
      </c>
      <c r="N34" s="35">
        <v>15436.87</v>
      </c>
      <c r="O34" s="35">
        <v>16587.650000000001</v>
      </c>
      <c r="P34" s="35">
        <v>16939.810000000001</v>
      </c>
      <c r="Q34" s="35">
        <v>16256.18</v>
      </c>
      <c r="R34" s="35">
        <v>16288.17</v>
      </c>
      <c r="S34" s="35">
        <v>17443.330000000002</v>
      </c>
      <c r="T34" s="35">
        <v>16995.66</v>
      </c>
      <c r="U34" s="35">
        <v>16052.04</v>
      </c>
      <c r="V34" s="35">
        <v>16321.37</v>
      </c>
      <c r="W34" s="35">
        <v>17469.41</v>
      </c>
      <c r="X34" s="35">
        <v>17498.240000000002</v>
      </c>
      <c r="Y34" s="35">
        <v>16567.21</v>
      </c>
      <c r="Z34" s="35">
        <v>15435.64</v>
      </c>
      <c r="AA34" s="35">
        <v>18102.490000000002</v>
      </c>
      <c r="AB34" s="35">
        <v>16990.419999999998</v>
      </c>
      <c r="AC34" s="35">
        <v>17182.84</v>
      </c>
      <c r="AD34" s="35">
        <v>17396.240000000002</v>
      </c>
      <c r="AE34" s="35">
        <v>17442.73</v>
      </c>
      <c r="AF34" s="35">
        <v>17496.14</v>
      </c>
      <c r="AG34" s="35">
        <v>17206.28</v>
      </c>
      <c r="AH34" s="35">
        <v>16911.689999999999</v>
      </c>
      <c r="AI34" s="35">
        <v>16673.04</v>
      </c>
      <c r="AJ34" s="35">
        <v>16506.52</v>
      </c>
      <c r="AK34" s="35">
        <v>16388.95</v>
      </c>
      <c r="AL34" s="35">
        <v>16276.73</v>
      </c>
      <c r="AM34" s="35">
        <v>16183.44</v>
      </c>
      <c r="AN34" s="35">
        <v>16111.91</v>
      </c>
      <c r="AO34" s="35">
        <v>16075.71</v>
      </c>
      <c r="AP34" s="35">
        <v>16066.59</v>
      </c>
      <c r="AQ34" s="35">
        <v>16081.4</v>
      </c>
      <c r="AR34" s="35">
        <v>16114.67</v>
      </c>
      <c r="AS34" s="35">
        <v>16157.89</v>
      </c>
      <c r="AT34" s="35">
        <v>16198.13</v>
      </c>
      <c r="AU34" s="35">
        <v>16230.05</v>
      </c>
      <c r="AV34" s="35">
        <v>16255.92</v>
      </c>
      <c r="AW34" s="35">
        <v>16267.95</v>
      </c>
      <c r="AX34" s="35">
        <v>16286.47</v>
      </c>
      <c r="AY34" s="35">
        <v>16290.53</v>
      </c>
      <c r="AZ34" s="35">
        <v>16307.48</v>
      </c>
      <c r="BA34" s="35">
        <v>16321.35</v>
      </c>
      <c r="BB34" s="35">
        <v>16335.17</v>
      </c>
      <c r="BC34" s="35">
        <v>16350.93</v>
      </c>
    </row>
    <row r="35" spans="1:55" ht="13.5" customHeight="1" x14ac:dyDescent="0.15">
      <c r="A35" s="35" t="s">
        <v>162</v>
      </c>
      <c r="B35" s="35" t="s">
        <v>126</v>
      </c>
      <c r="C35" s="35" t="s">
        <v>25</v>
      </c>
      <c r="D35" s="35" t="s">
        <v>165</v>
      </c>
      <c r="E35" s="35">
        <v>14317.55</v>
      </c>
      <c r="F35" s="35">
        <v>13577.34</v>
      </c>
      <c r="G35" s="35">
        <v>13603.93</v>
      </c>
      <c r="H35" s="35">
        <v>15442.71</v>
      </c>
      <c r="I35" s="35">
        <v>16436.12</v>
      </c>
      <c r="J35" s="35">
        <v>16356.31</v>
      </c>
      <c r="K35" s="35">
        <v>17163.04</v>
      </c>
      <c r="L35" s="35">
        <v>16662.2</v>
      </c>
      <c r="M35" s="35">
        <v>17519.310000000001</v>
      </c>
      <c r="N35" s="35">
        <v>15436.87</v>
      </c>
      <c r="O35" s="35">
        <v>16587.650000000001</v>
      </c>
      <c r="P35" s="35">
        <v>16939.810000000001</v>
      </c>
      <c r="Q35" s="35">
        <v>16256.18</v>
      </c>
      <c r="R35" s="35">
        <v>16288.17</v>
      </c>
      <c r="S35" s="35">
        <v>17443.330000000002</v>
      </c>
      <c r="T35" s="35">
        <v>16995.66</v>
      </c>
      <c r="U35" s="35">
        <v>16052.04</v>
      </c>
      <c r="V35" s="35">
        <v>16321.37</v>
      </c>
      <c r="W35" s="35">
        <v>17469.41</v>
      </c>
      <c r="X35" s="35">
        <v>17498.240000000002</v>
      </c>
      <c r="Y35" s="35">
        <v>16567.21</v>
      </c>
      <c r="Z35" s="35">
        <v>15435.64</v>
      </c>
      <c r="AA35" s="35">
        <v>18102.490000000002</v>
      </c>
      <c r="AB35" s="35">
        <v>16984.52</v>
      </c>
      <c r="AC35" s="35">
        <v>17065.02</v>
      </c>
      <c r="AD35" s="35">
        <v>17104.13</v>
      </c>
      <c r="AE35" s="35">
        <v>16985.41</v>
      </c>
      <c r="AF35" s="35">
        <v>16890.419999999998</v>
      </c>
      <c r="AG35" s="35">
        <v>16167.14</v>
      </c>
      <c r="AH35" s="35">
        <v>15580.95</v>
      </c>
      <c r="AI35" s="35">
        <v>15075.64</v>
      </c>
      <c r="AJ35" s="35">
        <v>14686.49</v>
      </c>
      <c r="AK35" s="35">
        <v>14393.2</v>
      </c>
      <c r="AL35" s="35">
        <v>14150.26</v>
      </c>
      <c r="AM35" s="35">
        <v>13961.97</v>
      </c>
      <c r="AN35" s="35">
        <v>13821.96</v>
      </c>
      <c r="AO35" s="35">
        <v>13713.82</v>
      </c>
      <c r="AP35" s="35">
        <v>13660.5</v>
      </c>
      <c r="AQ35" s="35">
        <v>13652.42</v>
      </c>
      <c r="AR35" s="35">
        <v>13679.27</v>
      </c>
      <c r="AS35" s="35">
        <v>13729.49</v>
      </c>
      <c r="AT35" s="35">
        <v>13790.13</v>
      </c>
      <c r="AU35" s="35">
        <v>13857.85</v>
      </c>
      <c r="AV35" s="35">
        <v>13942.46</v>
      </c>
      <c r="AW35" s="35">
        <v>14052.82</v>
      </c>
      <c r="AX35" s="35">
        <v>14189.57</v>
      </c>
      <c r="AY35" s="35">
        <v>14360.14</v>
      </c>
      <c r="AZ35" s="35">
        <v>14569.81</v>
      </c>
      <c r="BA35" s="35">
        <v>14826.36</v>
      </c>
      <c r="BB35" s="35">
        <v>15102.01</v>
      </c>
      <c r="BC35" s="35">
        <v>15365.81</v>
      </c>
    </row>
    <row r="36" spans="1:55" ht="13.5" customHeight="1" x14ac:dyDescent="0.15">
      <c r="A36" s="35" t="s">
        <v>166</v>
      </c>
      <c r="B36" s="35" t="s">
        <v>126</v>
      </c>
      <c r="C36" s="35" t="s">
        <v>23</v>
      </c>
      <c r="D36" s="35" t="s">
        <v>167</v>
      </c>
      <c r="E36" s="35">
        <v>14855.22</v>
      </c>
      <c r="F36" s="35">
        <v>14469.99</v>
      </c>
      <c r="G36" s="35">
        <v>14035.07</v>
      </c>
      <c r="H36" s="35">
        <v>15180.06</v>
      </c>
      <c r="I36" s="35">
        <v>16364.93</v>
      </c>
      <c r="J36" s="35">
        <v>17284.150000000001</v>
      </c>
      <c r="K36" s="35">
        <v>17728.38</v>
      </c>
      <c r="L36" s="35">
        <v>20232.16</v>
      </c>
      <c r="M36" s="35">
        <v>19763.240000000002</v>
      </c>
      <c r="N36" s="35">
        <v>19315.48</v>
      </c>
      <c r="O36" s="35">
        <v>21162.39</v>
      </c>
      <c r="P36" s="35">
        <v>21724.51</v>
      </c>
      <c r="Q36" s="35">
        <v>22213.59</v>
      </c>
      <c r="R36" s="35">
        <v>23539.02</v>
      </c>
      <c r="S36" s="35">
        <v>22981.52</v>
      </c>
      <c r="T36" s="35">
        <v>23545.91</v>
      </c>
      <c r="U36" s="35">
        <v>23817.59</v>
      </c>
      <c r="V36" s="35">
        <v>22830.68</v>
      </c>
      <c r="W36" s="35">
        <v>22204.68</v>
      </c>
      <c r="X36" s="35">
        <v>21549.31</v>
      </c>
      <c r="Y36" s="35">
        <v>20948.080000000002</v>
      </c>
      <c r="Z36" s="35">
        <v>22149.37</v>
      </c>
      <c r="AA36" s="35">
        <v>23211.3</v>
      </c>
      <c r="AB36" s="35">
        <v>23020.85</v>
      </c>
      <c r="AC36" s="35">
        <v>23097.63</v>
      </c>
      <c r="AD36" s="35">
        <v>23298.46</v>
      </c>
      <c r="AE36" s="35">
        <v>23507.21</v>
      </c>
      <c r="AF36" s="35">
        <v>23716.79</v>
      </c>
      <c r="AG36" s="35">
        <v>23936.31</v>
      </c>
      <c r="AH36" s="35">
        <v>24135.599999999999</v>
      </c>
      <c r="AI36" s="35">
        <v>24328.97</v>
      </c>
      <c r="AJ36" s="35">
        <v>24534.5</v>
      </c>
      <c r="AK36" s="35">
        <v>24750.33</v>
      </c>
      <c r="AL36" s="35">
        <v>24967.37</v>
      </c>
      <c r="AM36" s="35">
        <v>25183.95</v>
      </c>
      <c r="AN36" s="35">
        <v>25401.7</v>
      </c>
      <c r="AO36" s="35">
        <v>25621.919999999998</v>
      </c>
      <c r="AP36" s="35">
        <v>25843.74</v>
      </c>
      <c r="AQ36" s="35">
        <v>26069.88</v>
      </c>
      <c r="AR36" s="35">
        <v>26299.06</v>
      </c>
      <c r="AS36" s="35">
        <v>26529.06</v>
      </c>
      <c r="AT36" s="35">
        <v>26766.36</v>
      </c>
      <c r="AU36" s="35">
        <v>26990.81</v>
      </c>
      <c r="AV36" s="35">
        <v>27213.63</v>
      </c>
      <c r="AW36" s="35">
        <v>27432.99</v>
      </c>
      <c r="AX36" s="35">
        <v>27649.98</v>
      </c>
      <c r="AY36" s="35">
        <v>27876.99</v>
      </c>
      <c r="AZ36" s="35">
        <v>28105.87</v>
      </c>
      <c r="BA36" s="35">
        <v>28334.75</v>
      </c>
      <c r="BB36" s="35">
        <v>28559.99</v>
      </c>
      <c r="BC36" s="35">
        <v>28779.4</v>
      </c>
    </row>
    <row r="37" spans="1:55" ht="13.5" customHeight="1" x14ac:dyDescent="0.15">
      <c r="A37" s="35" t="s">
        <v>166</v>
      </c>
      <c r="B37" s="35" t="s">
        <v>126</v>
      </c>
      <c r="C37" s="35" t="s">
        <v>24</v>
      </c>
      <c r="D37" s="35" t="s">
        <v>168</v>
      </c>
      <c r="E37" s="35">
        <v>14855.22</v>
      </c>
      <c r="F37" s="35">
        <v>14469.99</v>
      </c>
      <c r="G37" s="35">
        <v>14035.07</v>
      </c>
      <c r="H37" s="35">
        <v>15180.06</v>
      </c>
      <c r="I37" s="35">
        <v>16364.93</v>
      </c>
      <c r="J37" s="35">
        <v>17284.150000000001</v>
      </c>
      <c r="K37" s="35">
        <v>17728.38</v>
      </c>
      <c r="L37" s="35">
        <v>20232.16</v>
      </c>
      <c r="M37" s="35">
        <v>19763.240000000002</v>
      </c>
      <c r="N37" s="35">
        <v>19315.48</v>
      </c>
      <c r="O37" s="35">
        <v>21162.39</v>
      </c>
      <c r="P37" s="35">
        <v>21724.51</v>
      </c>
      <c r="Q37" s="35">
        <v>22213.59</v>
      </c>
      <c r="R37" s="35">
        <v>23539.02</v>
      </c>
      <c r="S37" s="35">
        <v>22981.52</v>
      </c>
      <c r="T37" s="35">
        <v>23545.91</v>
      </c>
      <c r="U37" s="35">
        <v>23817.59</v>
      </c>
      <c r="V37" s="35">
        <v>22830.68</v>
      </c>
      <c r="W37" s="35">
        <v>22204.68</v>
      </c>
      <c r="X37" s="35">
        <v>21549.31</v>
      </c>
      <c r="Y37" s="35">
        <v>20948.080000000002</v>
      </c>
      <c r="Z37" s="35">
        <v>22149.37</v>
      </c>
      <c r="AA37" s="35">
        <v>23211.3</v>
      </c>
      <c r="AB37" s="35">
        <v>23003.31</v>
      </c>
      <c r="AC37" s="35">
        <v>23004.9</v>
      </c>
      <c r="AD37" s="35">
        <v>23082.2</v>
      </c>
      <c r="AE37" s="35">
        <v>23136.01</v>
      </c>
      <c r="AF37" s="35">
        <v>23177.43</v>
      </c>
      <c r="AG37" s="35">
        <v>23219.95</v>
      </c>
      <c r="AH37" s="35">
        <v>23241.88</v>
      </c>
      <c r="AI37" s="35">
        <v>23265.43</v>
      </c>
      <c r="AJ37" s="35">
        <v>23300.81</v>
      </c>
      <c r="AK37" s="35">
        <v>23357.48</v>
      </c>
      <c r="AL37" s="35">
        <v>23434.04</v>
      </c>
      <c r="AM37" s="35">
        <v>23512.89</v>
      </c>
      <c r="AN37" s="35">
        <v>23586.06</v>
      </c>
      <c r="AO37" s="35">
        <v>23653.96</v>
      </c>
      <c r="AP37" s="35">
        <v>23717.040000000001</v>
      </c>
      <c r="AQ37" s="35">
        <v>23776.28</v>
      </c>
      <c r="AR37" s="35">
        <v>23830.21</v>
      </c>
      <c r="AS37" s="35">
        <v>23877.31</v>
      </c>
      <c r="AT37" s="35">
        <v>23920.82</v>
      </c>
      <c r="AU37" s="35">
        <v>23956.799999999999</v>
      </c>
      <c r="AV37" s="35">
        <v>23997.14</v>
      </c>
      <c r="AW37" s="35">
        <v>24038.639999999999</v>
      </c>
      <c r="AX37" s="35">
        <v>24078.15</v>
      </c>
      <c r="AY37" s="35">
        <v>24122.12</v>
      </c>
      <c r="AZ37" s="35">
        <v>24168.32</v>
      </c>
      <c r="BA37" s="35">
        <v>24215.55</v>
      </c>
      <c r="BB37" s="35">
        <v>24265.74</v>
      </c>
      <c r="BC37" s="35">
        <v>24322.38</v>
      </c>
    </row>
    <row r="38" spans="1:55" ht="13.5" customHeight="1" x14ac:dyDescent="0.15">
      <c r="A38" s="35" t="s">
        <v>166</v>
      </c>
      <c r="B38" s="35" t="s">
        <v>126</v>
      </c>
      <c r="C38" s="35" t="s">
        <v>25</v>
      </c>
      <c r="D38" s="35" t="s">
        <v>169</v>
      </c>
      <c r="E38" s="35">
        <v>14855.22</v>
      </c>
      <c r="F38" s="35">
        <v>14469.99</v>
      </c>
      <c r="G38" s="35">
        <v>14035.07</v>
      </c>
      <c r="H38" s="35">
        <v>15180.06</v>
      </c>
      <c r="I38" s="35">
        <v>16364.93</v>
      </c>
      <c r="J38" s="35">
        <v>17284.150000000001</v>
      </c>
      <c r="K38" s="35">
        <v>17728.38</v>
      </c>
      <c r="L38" s="35">
        <v>20232.16</v>
      </c>
      <c r="M38" s="35">
        <v>19763.240000000002</v>
      </c>
      <c r="N38" s="35">
        <v>19315.48</v>
      </c>
      <c r="O38" s="35">
        <v>21162.39</v>
      </c>
      <c r="P38" s="35">
        <v>21724.51</v>
      </c>
      <c r="Q38" s="35">
        <v>22213.59</v>
      </c>
      <c r="R38" s="35">
        <v>23539.02</v>
      </c>
      <c r="S38" s="35">
        <v>22981.52</v>
      </c>
      <c r="T38" s="35">
        <v>23545.91</v>
      </c>
      <c r="U38" s="35">
        <v>23817.59</v>
      </c>
      <c r="V38" s="35">
        <v>22830.68</v>
      </c>
      <c r="W38" s="35">
        <v>22204.68</v>
      </c>
      <c r="X38" s="35">
        <v>21549.31</v>
      </c>
      <c r="Y38" s="35">
        <v>20948.080000000002</v>
      </c>
      <c r="Z38" s="35">
        <v>22149.37</v>
      </c>
      <c r="AA38" s="35">
        <v>23211.3</v>
      </c>
      <c r="AB38" s="35">
        <v>22993.86</v>
      </c>
      <c r="AC38" s="35">
        <v>22880.35</v>
      </c>
      <c r="AD38" s="35">
        <v>22821.91</v>
      </c>
      <c r="AE38" s="35">
        <v>22709.17</v>
      </c>
      <c r="AF38" s="35">
        <v>22587.14</v>
      </c>
      <c r="AG38" s="35">
        <v>22491.91</v>
      </c>
      <c r="AH38" s="35">
        <v>22391</v>
      </c>
      <c r="AI38" s="35">
        <v>22295.25</v>
      </c>
      <c r="AJ38" s="35">
        <v>22235.34</v>
      </c>
      <c r="AK38" s="35">
        <v>22214.84</v>
      </c>
      <c r="AL38" s="35">
        <v>22228.03</v>
      </c>
      <c r="AM38" s="35">
        <v>22256.31</v>
      </c>
      <c r="AN38" s="35">
        <v>22289.71</v>
      </c>
      <c r="AO38" s="35">
        <v>22317.4</v>
      </c>
      <c r="AP38" s="35">
        <v>22345.95</v>
      </c>
      <c r="AQ38" s="35">
        <v>22374.44</v>
      </c>
      <c r="AR38" s="35">
        <v>22403.11</v>
      </c>
      <c r="AS38" s="35">
        <v>22430.78</v>
      </c>
      <c r="AT38" s="35">
        <v>22455.41</v>
      </c>
      <c r="AU38" s="35">
        <v>22477.08</v>
      </c>
      <c r="AV38" s="35">
        <v>22513.99</v>
      </c>
      <c r="AW38" s="35">
        <v>22580.04</v>
      </c>
      <c r="AX38" s="35">
        <v>22667.759999999998</v>
      </c>
      <c r="AY38" s="35">
        <v>22774.38</v>
      </c>
      <c r="AZ38" s="35">
        <v>22900.13</v>
      </c>
      <c r="BA38" s="35">
        <v>23023.66</v>
      </c>
      <c r="BB38" s="35">
        <v>23096.95</v>
      </c>
      <c r="BC38" s="35">
        <v>23128.6</v>
      </c>
    </row>
    <row r="39" spans="1:55" ht="13.5" customHeight="1" x14ac:dyDescent="0.15">
      <c r="A39" s="35" t="s">
        <v>170</v>
      </c>
      <c r="B39" s="35" t="s">
        <v>126</v>
      </c>
      <c r="C39" s="35" t="s">
        <v>23</v>
      </c>
      <c r="D39" s="35" t="s">
        <v>171</v>
      </c>
      <c r="E39" s="35">
        <v>12796.96</v>
      </c>
      <c r="F39" s="35">
        <v>11794.02</v>
      </c>
      <c r="G39" s="35">
        <v>10955.87</v>
      </c>
      <c r="H39" s="35">
        <v>11220.25</v>
      </c>
      <c r="I39" s="35">
        <v>12016.16</v>
      </c>
      <c r="J39" s="35">
        <v>12172.47</v>
      </c>
      <c r="K39" s="35">
        <v>13015.7</v>
      </c>
      <c r="L39" s="35">
        <v>14089.3</v>
      </c>
      <c r="M39" s="35">
        <v>14802.86</v>
      </c>
      <c r="N39" s="35">
        <v>13597.51</v>
      </c>
      <c r="O39" s="35">
        <v>14838.04</v>
      </c>
      <c r="P39" s="35">
        <v>15603.43</v>
      </c>
      <c r="Q39" s="35">
        <v>15450.13</v>
      </c>
      <c r="R39" s="35">
        <v>16615.27</v>
      </c>
      <c r="S39" s="35">
        <v>15675.66</v>
      </c>
      <c r="T39" s="35">
        <v>16495.52</v>
      </c>
      <c r="U39" s="35">
        <v>16417.759999999998</v>
      </c>
      <c r="V39" s="35">
        <v>16930.45</v>
      </c>
      <c r="W39" s="35">
        <v>17345.2</v>
      </c>
      <c r="X39" s="35">
        <v>17225.02</v>
      </c>
      <c r="Y39" s="35">
        <v>13189.3</v>
      </c>
      <c r="Z39" s="35">
        <v>16454.27</v>
      </c>
      <c r="AA39" s="35">
        <v>18138.439999999999</v>
      </c>
      <c r="AB39" s="35">
        <v>19958.71</v>
      </c>
      <c r="AC39" s="35">
        <v>20446.189999999999</v>
      </c>
      <c r="AD39" s="35">
        <v>21033.38</v>
      </c>
      <c r="AE39" s="35">
        <v>21570.32</v>
      </c>
      <c r="AF39" s="35">
        <v>22085.599999999999</v>
      </c>
      <c r="AG39" s="35">
        <v>22526.720000000001</v>
      </c>
      <c r="AH39" s="35">
        <v>22882.080000000002</v>
      </c>
      <c r="AI39" s="35">
        <v>23325.31</v>
      </c>
      <c r="AJ39" s="35">
        <v>23819.37</v>
      </c>
      <c r="AK39" s="35">
        <v>24298.52</v>
      </c>
      <c r="AL39" s="35">
        <v>24750.18</v>
      </c>
      <c r="AM39" s="35">
        <v>25196.9</v>
      </c>
      <c r="AN39" s="35">
        <v>25648.99</v>
      </c>
      <c r="AO39" s="35">
        <v>26101.95</v>
      </c>
      <c r="AP39" s="35">
        <v>26551.05</v>
      </c>
      <c r="AQ39" s="35">
        <v>27000.05</v>
      </c>
      <c r="AR39" s="35">
        <v>27456.94</v>
      </c>
      <c r="AS39" s="35">
        <v>27920.639999999999</v>
      </c>
      <c r="AT39" s="35">
        <v>28400.16</v>
      </c>
      <c r="AU39" s="35">
        <v>28874.75</v>
      </c>
      <c r="AV39" s="35">
        <v>29352.73</v>
      </c>
      <c r="AW39" s="35">
        <v>29834.79</v>
      </c>
      <c r="AX39" s="35">
        <v>30316.44</v>
      </c>
      <c r="AY39" s="35">
        <v>30812.82</v>
      </c>
      <c r="AZ39" s="35">
        <v>31313.56</v>
      </c>
      <c r="BA39" s="35">
        <v>31817.38</v>
      </c>
      <c r="BB39" s="35">
        <v>32322.55</v>
      </c>
      <c r="BC39" s="35">
        <v>32827.79</v>
      </c>
    </row>
    <row r="40" spans="1:55" ht="13.5" customHeight="1" x14ac:dyDescent="0.15">
      <c r="A40" s="35" t="s">
        <v>170</v>
      </c>
      <c r="B40" s="35" t="s">
        <v>126</v>
      </c>
      <c r="C40" s="35" t="s">
        <v>24</v>
      </c>
      <c r="D40" s="35" t="s">
        <v>172</v>
      </c>
      <c r="E40" s="35">
        <v>12796.96</v>
      </c>
      <c r="F40" s="35">
        <v>11794.02</v>
      </c>
      <c r="G40" s="35">
        <v>10955.87</v>
      </c>
      <c r="H40" s="35">
        <v>11220.25</v>
      </c>
      <c r="I40" s="35">
        <v>12016.16</v>
      </c>
      <c r="J40" s="35">
        <v>12172.47</v>
      </c>
      <c r="K40" s="35">
        <v>13015.7</v>
      </c>
      <c r="L40" s="35">
        <v>14089.3</v>
      </c>
      <c r="M40" s="35">
        <v>14802.86</v>
      </c>
      <c r="N40" s="35">
        <v>13597.51</v>
      </c>
      <c r="O40" s="35">
        <v>14838.04</v>
      </c>
      <c r="P40" s="35">
        <v>15603.43</v>
      </c>
      <c r="Q40" s="35">
        <v>15450.13</v>
      </c>
      <c r="R40" s="35">
        <v>16615.27</v>
      </c>
      <c r="S40" s="35">
        <v>15675.66</v>
      </c>
      <c r="T40" s="35">
        <v>16495.52</v>
      </c>
      <c r="U40" s="35">
        <v>16417.759999999998</v>
      </c>
      <c r="V40" s="35">
        <v>16930.45</v>
      </c>
      <c r="W40" s="35">
        <v>17345.2</v>
      </c>
      <c r="X40" s="35">
        <v>17225.02</v>
      </c>
      <c r="Y40" s="35">
        <v>13189.3</v>
      </c>
      <c r="Z40" s="35">
        <v>16454.27</v>
      </c>
      <c r="AA40" s="35">
        <v>18138.439999999999</v>
      </c>
      <c r="AB40" s="35">
        <v>19711.490000000002</v>
      </c>
      <c r="AC40" s="35">
        <v>19942.78</v>
      </c>
      <c r="AD40" s="35">
        <v>20226.099999999999</v>
      </c>
      <c r="AE40" s="35">
        <v>20485.849999999999</v>
      </c>
      <c r="AF40" s="35">
        <v>20680.5</v>
      </c>
      <c r="AG40" s="35">
        <v>20749.77</v>
      </c>
      <c r="AH40" s="35">
        <v>20695.71</v>
      </c>
      <c r="AI40" s="35">
        <v>20681.79</v>
      </c>
      <c r="AJ40" s="35">
        <v>20684.13</v>
      </c>
      <c r="AK40" s="35">
        <v>20651.060000000001</v>
      </c>
      <c r="AL40" s="35">
        <v>20570.330000000002</v>
      </c>
      <c r="AM40" s="35">
        <v>20461.939999999999</v>
      </c>
      <c r="AN40" s="35">
        <v>20331.82</v>
      </c>
      <c r="AO40" s="35">
        <v>20106.47</v>
      </c>
      <c r="AP40" s="35">
        <v>19841</v>
      </c>
      <c r="AQ40" s="35">
        <v>19535.3</v>
      </c>
      <c r="AR40" s="35">
        <v>19243.64</v>
      </c>
      <c r="AS40" s="35">
        <v>18964.55</v>
      </c>
      <c r="AT40" s="35">
        <v>18702.8</v>
      </c>
      <c r="AU40" s="35">
        <v>18446.25</v>
      </c>
      <c r="AV40" s="35">
        <v>18200.099999999999</v>
      </c>
      <c r="AW40" s="35">
        <v>17963.59</v>
      </c>
      <c r="AX40" s="35">
        <v>17732.96</v>
      </c>
      <c r="AY40" s="35">
        <v>17519.37</v>
      </c>
      <c r="AZ40" s="35">
        <v>17313.7</v>
      </c>
      <c r="BA40" s="35">
        <v>17114.16</v>
      </c>
      <c r="BB40" s="35">
        <v>16920.310000000001</v>
      </c>
      <c r="BC40" s="35">
        <v>16731.61</v>
      </c>
    </row>
    <row r="41" spans="1:55" ht="13.5" customHeight="1" x14ac:dyDescent="0.15">
      <c r="A41" s="35" t="s">
        <v>170</v>
      </c>
      <c r="B41" s="35" t="s">
        <v>126</v>
      </c>
      <c r="C41" s="35" t="s">
        <v>25</v>
      </c>
      <c r="D41" s="35" t="s">
        <v>173</v>
      </c>
      <c r="E41" s="35">
        <v>12796.96</v>
      </c>
      <c r="F41" s="35">
        <v>11794.02</v>
      </c>
      <c r="G41" s="35">
        <v>10955.87</v>
      </c>
      <c r="H41" s="35">
        <v>11220.25</v>
      </c>
      <c r="I41" s="35">
        <v>12016.16</v>
      </c>
      <c r="J41" s="35">
        <v>12172.47</v>
      </c>
      <c r="K41" s="35">
        <v>13015.7</v>
      </c>
      <c r="L41" s="35">
        <v>14089.3</v>
      </c>
      <c r="M41" s="35">
        <v>14802.86</v>
      </c>
      <c r="N41" s="35">
        <v>13597.51</v>
      </c>
      <c r="O41" s="35">
        <v>14838.04</v>
      </c>
      <c r="P41" s="35">
        <v>15603.43</v>
      </c>
      <c r="Q41" s="35">
        <v>15450.13</v>
      </c>
      <c r="R41" s="35">
        <v>16615.27</v>
      </c>
      <c r="S41" s="35">
        <v>15675.66</v>
      </c>
      <c r="T41" s="35">
        <v>16495.52</v>
      </c>
      <c r="U41" s="35">
        <v>16417.759999999998</v>
      </c>
      <c r="V41" s="35">
        <v>16930.45</v>
      </c>
      <c r="W41" s="35">
        <v>17345.2</v>
      </c>
      <c r="X41" s="35">
        <v>17225.02</v>
      </c>
      <c r="Y41" s="35">
        <v>13189.3</v>
      </c>
      <c r="Z41" s="35">
        <v>16454.27</v>
      </c>
      <c r="AA41" s="35">
        <v>18138.439999999999</v>
      </c>
      <c r="AB41" s="35">
        <v>19619.63</v>
      </c>
      <c r="AC41" s="35">
        <v>19600.27</v>
      </c>
      <c r="AD41" s="35">
        <v>19483.169999999998</v>
      </c>
      <c r="AE41" s="35">
        <v>19388.09</v>
      </c>
      <c r="AF41" s="35">
        <v>19231.39</v>
      </c>
      <c r="AG41" s="35">
        <v>18967.54</v>
      </c>
      <c r="AH41" s="35">
        <v>18567.46</v>
      </c>
      <c r="AI41" s="35">
        <v>18209.39</v>
      </c>
      <c r="AJ41" s="35">
        <v>17893.599999999999</v>
      </c>
      <c r="AK41" s="35">
        <v>17583.05</v>
      </c>
      <c r="AL41" s="35">
        <v>17250.740000000002</v>
      </c>
      <c r="AM41" s="35">
        <v>16912.61</v>
      </c>
      <c r="AN41" s="35">
        <v>16582.8</v>
      </c>
      <c r="AO41" s="35">
        <v>16280.69</v>
      </c>
      <c r="AP41" s="35">
        <v>15981.04</v>
      </c>
      <c r="AQ41" s="35">
        <v>15675.1</v>
      </c>
      <c r="AR41" s="35">
        <v>15355.26</v>
      </c>
      <c r="AS41" s="35">
        <v>15026.06</v>
      </c>
      <c r="AT41" s="35">
        <v>14724.59</v>
      </c>
      <c r="AU41" s="35">
        <v>14440.06</v>
      </c>
      <c r="AV41" s="35">
        <v>14175.76</v>
      </c>
      <c r="AW41" s="35">
        <v>13931.76</v>
      </c>
      <c r="AX41" s="35">
        <v>13704.53</v>
      </c>
      <c r="AY41" s="35">
        <v>13503.74</v>
      </c>
      <c r="AZ41" s="35">
        <v>13322.14</v>
      </c>
      <c r="BA41" s="35">
        <v>13156.75</v>
      </c>
      <c r="BB41" s="35">
        <v>13003.97</v>
      </c>
      <c r="BC41" s="35">
        <v>12863.45</v>
      </c>
    </row>
    <row r="42" spans="1:55" ht="13.5" customHeight="1" x14ac:dyDescent="0.15">
      <c r="A42" s="35" t="s">
        <v>174</v>
      </c>
      <c r="B42" s="35" t="s">
        <v>8</v>
      </c>
      <c r="C42" s="35" t="s">
        <v>23</v>
      </c>
      <c r="D42" s="35" t="s">
        <v>175</v>
      </c>
      <c r="E42" s="35">
        <v>107.47</v>
      </c>
      <c r="F42" s="35">
        <v>104.33</v>
      </c>
      <c r="G42" s="35">
        <v>116.01</v>
      </c>
      <c r="H42" s="35">
        <v>116.37</v>
      </c>
      <c r="I42" s="35">
        <v>119.1</v>
      </c>
      <c r="J42" s="35">
        <v>108.59</v>
      </c>
      <c r="K42" s="35">
        <v>105.4</v>
      </c>
      <c r="L42" s="35">
        <v>101.03</v>
      </c>
      <c r="M42" s="35">
        <v>101.3</v>
      </c>
      <c r="N42" s="35">
        <v>99.7</v>
      </c>
      <c r="O42" s="35">
        <v>97.84</v>
      </c>
      <c r="P42" s="35">
        <v>96.06</v>
      </c>
      <c r="Q42" s="35">
        <v>99.41</v>
      </c>
      <c r="R42" s="35">
        <v>98.48</v>
      </c>
      <c r="S42" s="35">
        <v>102.37</v>
      </c>
      <c r="T42" s="35">
        <v>100.13</v>
      </c>
      <c r="U42" s="35">
        <v>102.89</v>
      </c>
      <c r="V42" s="35">
        <v>100.04</v>
      </c>
      <c r="W42" s="35">
        <v>100.26</v>
      </c>
      <c r="X42" s="35">
        <v>99.62</v>
      </c>
      <c r="Y42" s="35">
        <v>100.01</v>
      </c>
      <c r="Z42" s="35">
        <v>100.32</v>
      </c>
      <c r="AA42" s="35">
        <v>101.66</v>
      </c>
      <c r="AB42" s="35">
        <v>102.07</v>
      </c>
      <c r="AC42" s="35">
        <v>101.24</v>
      </c>
      <c r="AD42" s="35">
        <v>101.53</v>
      </c>
      <c r="AE42" s="35">
        <v>101.64</v>
      </c>
      <c r="AF42" s="35">
        <v>101.93</v>
      </c>
      <c r="AG42" s="35">
        <v>101.75</v>
      </c>
      <c r="AH42" s="35">
        <v>101.36</v>
      </c>
      <c r="AI42" s="35">
        <v>101.13</v>
      </c>
      <c r="AJ42" s="35">
        <v>100.92</v>
      </c>
      <c r="AK42" s="35">
        <v>100.78</v>
      </c>
      <c r="AL42" s="35">
        <v>100.61</v>
      </c>
      <c r="AM42" s="35">
        <v>100.42</v>
      </c>
      <c r="AN42" s="35">
        <v>100.26</v>
      </c>
      <c r="AO42" s="35">
        <v>100.17</v>
      </c>
      <c r="AP42" s="35">
        <v>100.1</v>
      </c>
      <c r="AQ42" s="35">
        <v>100.07</v>
      </c>
      <c r="AR42" s="35">
        <v>100.07</v>
      </c>
      <c r="AS42" s="35">
        <v>100.12</v>
      </c>
      <c r="AT42" s="35">
        <v>99.99</v>
      </c>
      <c r="AU42" s="35">
        <v>99.79</v>
      </c>
      <c r="AV42" s="35">
        <v>99.55</v>
      </c>
      <c r="AW42" s="35">
        <v>99.25</v>
      </c>
      <c r="AX42" s="35">
        <v>98.92</v>
      </c>
      <c r="AY42" s="35">
        <v>98.54</v>
      </c>
      <c r="AZ42" s="35">
        <v>98.12</v>
      </c>
      <c r="BA42" s="35">
        <v>97.62</v>
      </c>
      <c r="BB42" s="35">
        <v>97.05</v>
      </c>
      <c r="BC42" s="35">
        <v>96.43</v>
      </c>
    </row>
    <row r="43" spans="1:55" ht="13.5" customHeight="1" x14ac:dyDescent="0.15">
      <c r="A43" s="35" t="s">
        <v>174</v>
      </c>
      <c r="B43" s="35" t="s">
        <v>8</v>
      </c>
      <c r="C43" s="35" t="s">
        <v>24</v>
      </c>
      <c r="D43" s="35" t="s">
        <v>176</v>
      </c>
      <c r="E43" s="35">
        <v>107.47</v>
      </c>
      <c r="F43" s="35">
        <v>104.33</v>
      </c>
      <c r="G43" s="35">
        <v>116.01</v>
      </c>
      <c r="H43" s="35">
        <v>116.37</v>
      </c>
      <c r="I43" s="35">
        <v>119.1</v>
      </c>
      <c r="J43" s="35">
        <v>108.59</v>
      </c>
      <c r="K43" s="35">
        <v>105.4</v>
      </c>
      <c r="L43" s="35">
        <v>101.03</v>
      </c>
      <c r="M43" s="35">
        <v>101.3</v>
      </c>
      <c r="N43" s="35">
        <v>99.7</v>
      </c>
      <c r="O43" s="35">
        <v>97.84</v>
      </c>
      <c r="P43" s="35">
        <v>96.06</v>
      </c>
      <c r="Q43" s="35">
        <v>99.41</v>
      </c>
      <c r="R43" s="35">
        <v>98.48</v>
      </c>
      <c r="S43" s="35">
        <v>102.37</v>
      </c>
      <c r="T43" s="35">
        <v>100.13</v>
      </c>
      <c r="U43" s="35">
        <v>102.89</v>
      </c>
      <c r="V43" s="35">
        <v>100.04</v>
      </c>
      <c r="W43" s="35">
        <v>100.26</v>
      </c>
      <c r="X43" s="35">
        <v>99.62</v>
      </c>
      <c r="Y43" s="35">
        <v>100.01</v>
      </c>
      <c r="Z43" s="35">
        <v>100.32</v>
      </c>
      <c r="AA43" s="35">
        <v>101.66</v>
      </c>
      <c r="AB43" s="35">
        <v>101.74</v>
      </c>
      <c r="AC43" s="35">
        <v>100.67</v>
      </c>
      <c r="AD43" s="35">
        <v>100.47</v>
      </c>
      <c r="AE43" s="35">
        <v>99.84</v>
      </c>
      <c r="AF43" s="35">
        <v>99.32</v>
      </c>
      <c r="AG43" s="35">
        <v>97.61</v>
      </c>
      <c r="AH43" s="35">
        <v>95.64</v>
      </c>
      <c r="AI43" s="35">
        <v>93.61</v>
      </c>
      <c r="AJ43" s="35">
        <v>91.52</v>
      </c>
      <c r="AK43" s="35">
        <v>89.5</v>
      </c>
      <c r="AL43" s="35">
        <v>87.56</v>
      </c>
      <c r="AM43" s="35">
        <v>85.66</v>
      </c>
      <c r="AN43" s="35">
        <v>83.83</v>
      </c>
      <c r="AO43" s="35">
        <v>82.03</v>
      </c>
      <c r="AP43" s="35">
        <v>80.31</v>
      </c>
      <c r="AQ43" s="35">
        <v>78.650000000000006</v>
      </c>
      <c r="AR43" s="35">
        <v>77.09</v>
      </c>
      <c r="AS43" s="35">
        <v>75.64</v>
      </c>
      <c r="AT43" s="35">
        <v>74.06</v>
      </c>
      <c r="AU43" s="35">
        <v>72.510000000000005</v>
      </c>
      <c r="AV43" s="35">
        <v>71.010000000000005</v>
      </c>
      <c r="AW43" s="35">
        <v>69.53</v>
      </c>
      <c r="AX43" s="35">
        <v>68.11</v>
      </c>
      <c r="AY43" s="35">
        <v>66.7</v>
      </c>
      <c r="AZ43" s="35">
        <v>65.34</v>
      </c>
      <c r="BA43" s="35">
        <v>63.7</v>
      </c>
      <c r="BB43" s="35">
        <v>61.89</v>
      </c>
      <c r="BC43" s="35">
        <v>60.07</v>
      </c>
    </row>
    <row r="44" spans="1:55" ht="13.5" customHeight="1" x14ac:dyDescent="0.15">
      <c r="A44" s="35" t="s">
        <v>174</v>
      </c>
      <c r="B44" s="35" t="s">
        <v>8</v>
      </c>
      <c r="C44" s="35" t="s">
        <v>25</v>
      </c>
      <c r="D44" s="35" t="s">
        <v>177</v>
      </c>
      <c r="E44" s="35">
        <v>107.47</v>
      </c>
      <c r="F44" s="35">
        <v>104.33</v>
      </c>
      <c r="G44" s="35">
        <v>116.01</v>
      </c>
      <c r="H44" s="35">
        <v>116.37</v>
      </c>
      <c r="I44" s="35">
        <v>119.1</v>
      </c>
      <c r="J44" s="35">
        <v>108.59</v>
      </c>
      <c r="K44" s="35">
        <v>105.4</v>
      </c>
      <c r="L44" s="35">
        <v>101.03</v>
      </c>
      <c r="M44" s="35">
        <v>101.3</v>
      </c>
      <c r="N44" s="35">
        <v>99.7</v>
      </c>
      <c r="O44" s="35">
        <v>97.84</v>
      </c>
      <c r="P44" s="35">
        <v>96.06</v>
      </c>
      <c r="Q44" s="35">
        <v>99.41</v>
      </c>
      <c r="R44" s="35">
        <v>98.48</v>
      </c>
      <c r="S44" s="35">
        <v>102.37</v>
      </c>
      <c r="T44" s="35">
        <v>100.13</v>
      </c>
      <c r="U44" s="35">
        <v>102.89</v>
      </c>
      <c r="V44" s="35">
        <v>100.04</v>
      </c>
      <c r="W44" s="35">
        <v>100.26</v>
      </c>
      <c r="X44" s="35">
        <v>99.62</v>
      </c>
      <c r="Y44" s="35">
        <v>100.01</v>
      </c>
      <c r="Z44" s="35">
        <v>100.32</v>
      </c>
      <c r="AA44" s="35">
        <v>101.66</v>
      </c>
      <c r="AB44" s="35">
        <v>101.68</v>
      </c>
      <c r="AC44" s="35">
        <v>100.06</v>
      </c>
      <c r="AD44" s="35">
        <v>99.13</v>
      </c>
      <c r="AE44" s="35">
        <v>97.44</v>
      </c>
      <c r="AF44" s="35">
        <v>95.67</v>
      </c>
      <c r="AG44" s="35">
        <v>92</v>
      </c>
      <c r="AH44" s="35">
        <v>88.46</v>
      </c>
      <c r="AI44" s="35">
        <v>85.06</v>
      </c>
      <c r="AJ44" s="35">
        <v>81.849999999999994</v>
      </c>
      <c r="AK44" s="35">
        <v>78.88</v>
      </c>
      <c r="AL44" s="35">
        <v>76.209999999999994</v>
      </c>
      <c r="AM44" s="35">
        <v>73.790000000000006</v>
      </c>
      <c r="AN44" s="35">
        <v>71.67</v>
      </c>
      <c r="AO44" s="35">
        <v>69.81</v>
      </c>
      <c r="AP44" s="35">
        <v>68.22</v>
      </c>
      <c r="AQ44" s="35">
        <v>66.83</v>
      </c>
      <c r="AR44" s="35">
        <v>65.62</v>
      </c>
      <c r="AS44" s="35">
        <v>64.61</v>
      </c>
      <c r="AT44" s="35">
        <v>62.99</v>
      </c>
      <c r="AU44" s="35">
        <v>61.11</v>
      </c>
      <c r="AV44" s="35">
        <v>59.2</v>
      </c>
      <c r="AW44" s="35">
        <v>57.37</v>
      </c>
      <c r="AX44" s="35">
        <v>55.81</v>
      </c>
      <c r="AY44" s="35">
        <v>54.6</v>
      </c>
      <c r="AZ44" s="35">
        <v>53.69</v>
      </c>
      <c r="BA44" s="35">
        <v>53.05</v>
      </c>
      <c r="BB44" s="35">
        <v>52.54</v>
      </c>
      <c r="BC44" s="35">
        <v>51.88</v>
      </c>
    </row>
    <row r="45" spans="1:55" ht="13.5" customHeight="1" x14ac:dyDescent="0.15">
      <c r="A45" s="35" t="s">
        <v>178</v>
      </c>
      <c r="B45" s="35" t="s">
        <v>6</v>
      </c>
      <c r="C45" s="35" t="s">
        <v>23</v>
      </c>
      <c r="D45" s="35" t="s">
        <v>179</v>
      </c>
      <c r="E45" s="35">
        <v>7.19</v>
      </c>
      <c r="F45" s="35">
        <v>8.74</v>
      </c>
      <c r="G45" s="35">
        <v>8.4</v>
      </c>
      <c r="H45" s="35">
        <v>7.84</v>
      </c>
      <c r="I45" s="35">
        <v>6.59</v>
      </c>
      <c r="J45" s="35">
        <v>7.29</v>
      </c>
      <c r="K45" s="35">
        <v>7</v>
      </c>
      <c r="L45" s="35">
        <v>6.22</v>
      </c>
      <c r="M45" s="35">
        <v>7.08</v>
      </c>
      <c r="N45" s="35">
        <v>9.01</v>
      </c>
      <c r="O45" s="35">
        <v>9.7100000000000009</v>
      </c>
      <c r="P45" s="35">
        <v>10.31</v>
      </c>
      <c r="Q45" s="35">
        <v>9.91</v>
      </c>
      <c r="R45" s="35">
        <v>9.75</v>
      </c>
      <c r="S45" s="35">
        <v>10.71</v>
      </c>
      <c r="T45" s="35">
        <v>9.34</v>
      </c>
      <c r="U45" s="35">
        <v>10.83</v>
      </c>
      <c r="V45" s="35">
        <v>11.7</v>
      </c>
      <c r="W45" s="35">
        <v>11.5</v>
      </c>
      <c r="X45" s="35">
        <v>11.34</v>
      </c>
      <c r="Y45" s="35">
        <v>10.35</v>
      </c>
      <c r="Z45" s="35">
        <v>10.99</v>
      </c>
      <c r="AA45" s="35">
        <v>11.72</v>
      </c>
      <c r="AB45" s="35">
        <v>12.6</v>
      </c>
      <c r="AC45" s="35">
        <v>13.21</v>
      </c>
      <c r="AD45" s="35">
        <v>13.33</v>
      </c>
      <c r="AE45" s="35">
        <v>13.52</v>
      </c>
      <c r="AF45" s="35">
        <v>13.49</v>
      </c>
      <c r="AG45" s="35">
        <v>13.66</v>
      </c>
      <c r="AH45" s="35">
        <v>13.88</v>
      </c>
      <c r="AI45" s="35">
        <v>14.1</v>
      </c>
      <c r="AJ45" s="35">
        <v>14.26</v>
      </c>
      <c r="AK45" s="35">
        <v>14.49</v>
      </c>
      <c r="AL45" s="35">
        <v>14.68</v>
      </c>
      <c r="AM45" s="35">
        <v>14.86</v>
      </c>
      <c r="AN45" s="35">
        <v>15.01</v>
      </c>
      <c r="AO45" s="35">
        <v>15.16</v>
      </c>
      <c r="AP45" s="35">
        <v>15.1</v>
      </c>
      <c r="AQ45" s="35">
        <v>15.04</v>
      </c>
      <c r="AR45" s="35">
        <v>14.96</v>
      </c>
      <c r="AS45" s="35">
        <v>14.87</v>
      </c>
      <c r="AT45" s="35">
        <v>14.91</v>
      </c>
      <c r="AU45" s="35">
        <v>14.95</v>
      </c>
      <c r="AV45" s="35">
        <v>15</v>
      </c>
      <c r="AW45" s="35">
        <v>15.06</v>
      </c>
      <c r="AX45" s="35">
        <v>15.14</v>
      </c>
      <c r="AY45" s="35">
        <v>15.21</v>
      </c>
      <c r="AZ45" s="35">
        <v>15.29</v>
      </c>
      <c r="BA45" s="35">
        <v>15.42</v>
      </c>
      <c r="BB45" s="35">
        <v>15.57</v>
      </c>
      <c r="BC45" s="35">
        <v>15.74</v>
      </c>
    </row>
    <row r="46" spans="1:55" ht="13.5" customHeight="1" x14ac:dyDescent="0.15">
      <c r="A46" s="35" t="s">
        <v>178</v>
      </c>
      <c r="B46" s="35" t="s">
        <v>6</v>
      </c>
      <c r="C46" s="35" t="s">
        <v>24</v>
      </c>
      <c r="D46" s="35" t="s">
        <v>180</v>
      </c>
      <c r="E46" s="35">
        <v>7.19</v>
      </c>
      <c r="F46" s="35">
        <v>8.74</v>
      </c>
      <c r="G46" s="35">
        <v>8.4</v>
      </c>
      <c r="H46" s="35">
        <v>7.84</v>
      </c>
      <c r="I46" s="35">
        <v>6.59</v>
      </c>
      <c r="J46" s="35">
        <v>7.29</v>
      </c>
      <c r="K46" s="35">
        <v>7</v>
      </c>
      <c r="L46" s="35">
        <v>6.22</v>
      </c>
      <c r="M46" s="35">
        <v>7.08</v>
      </c>
      <c r="N46" s="35">
        <v>9.01</v>
      </c>
      <c r="O46" s="35">
        <v>9.7100000000000009</v>
      </c>
      <c r="P46" s="35">
        <v>10.31</v>
      </c>
      <c r="Q46" s="35">
        <v>9.91</v>
      </c>
      <c r="R46" s="35">
        <v>9.75</v>
      </c>
      <c r="S46" s="35">
        <v>10.71</v>
      </c>
      <c r="T46" s="35">
        <v>9.34</v>
      </c>
      <c r="U46" s="35">
        <v>10.83</v>
      </c>
      <c r="V46" s="35">
        <v>11.7</v>
      </c>
      <c r="W46" s="35">
        <v>11.5</v>
      </c>
      <c r="X46" s="35">
        <v>11.34</v>
      </c>
      <c r="Y46" s="35">
        <v>10.35</v>
      </c>
      <c r="Z46" s="35">
        <v>10.99</v>
      </c>
      <c r="AA46" s="35">
        <v>11.72</v>
      </c>
      <c r="AB46" s="35">
        <v>12.56</v>
      </c>
      <c r="AC46" s="35">
        <v>13.23</v>
      </c>
      <c r="AD46" s="35">
        <v>13.44</v>
      </c>
      <c r="AE46" s="35">
        <v>14</v>
      </c>
      <c r="AF46" s="35">
        <v>14.4</v>
      </c>
      <c r="AG46" s="35">
        <v>15.26</v>
      </c>
      <c r="AH46" s="35">
        <v>16.3</v>
      </c>
      <c r="AI46" s="35">
        <v>17.57</v>
      </c>
      <c r="AJ46" s="35">
        <v>18.91</v>
      </c>
      <c r="AK46" s="35">
        <v>20.51</v>
      </c>
      <c r="AL46" s="35">
        <v>22.05</v>
      </c>
      <c r="AM46" s="35">
        <v>23.64</v>
      </c>
      <c r="AN46" s="35">
        <v>25.24</v>
      </c>
      <c r="AO46" s="35">
        <v>26.87</v>
      </c>
      <c r="AP46" s="35">
        <v>28.59</v>
      </c>
      <c r="AQ46" s="35">
        <v>30.32</v>
      </c>
      <c r="AR46" s="35">
        <v>32.03</v>
      </c>
      <c r="AS46" s="35">
        <v>33.700000000000003</v>
      </c>
      <c r="AT46" s="35">
        <v>35.61</v>
      </c>
      <c r="AU46" s="35">
        <v>37.43</v>
      </c>
      <c r="AV46" s="35">
        <v>39.200000000000003</v>
      </c>
      <c r="AW46" s="35">
        <v>40.93</v>
      </c>
      <c r="AX46" s="35">
        <v>42.62</v>
      </c>
      <c r="AY46" s="35">
        <v>44.28</v>
      </c>
      <c r="AZ46" s="35">
        <v>45.86</v>
      </c>
      <c r="BA46" s="35">
        <v>48.03</v>
      </c>
      <c r="BB46" s="35">
        <v>50.29</v>
      </c>
      <c r="BC46" s="35">
        <v>52.44</v>
      </c>
    </row>
    <row r="47" spans="1:55" ht="13.5" customHeight="1" x14ac:dyDescent="0.15">
      <c r="A47" s="35" t="s">
        <v>178</v>
      </c>
      <c r="B47" s="35" t="s">
        <v>6</v>
      </c>
      <c r="C47" s="35" t="s">
        <v>25</v>
      </c>
      <c r="D47" s="35" t="s">
        <v>181</v>
      </c>
      <c r="E47" s="35">
        <v>7.19</v>
      </c>
      <c r="F47" s="35">
        <v>8.74</v>
      </c>
      <c r="G47" s="35">
        <v>8.4</v>
      </c>
      <c r="H47" s="35">
        <v>7.84</v>
      </c>
      <c r="I47" s="35">
        <v>6.59</v>
      </c>
      <c r="J47" s="35">
        <v>7.29</v>
      </c>
      <c r="K47" s="35">
        <v>7</v>
      </c>
      <c r="L47" s="35">
        <v>6.22</v>
      </c>
      <c r="M47" s="35">
        <v>7.08</v>
      </c>
      <c r="N47" s="35">
        <v>9.01</v>
      </c>
      <c r="O47" s="35">
        <v>9.7100000000000009</v>
      </c>
      <c r="P47" s="35">
        <v>10.31</v>
      </c>
      <c r="Q47" s="35">
        <v>9.91</v>
      </c>
      <c r="R47" s="35">
        <v>9.75</v>
      </c>
      <c r="S47" s="35">
        <v>10.71</v>
      </c>
      <c r="T47" s="35">
        <v>9.34</v>
      </c>
      <c r="U47" s="35">
        <v>10.83</v>
      </c>
      <c r="V47" s="35">
        <v>11.7</v>
      </c>
      <c r="W47" s="35">
        <v>11.5</v>
      </c>
      <c r="X47" s="35">
        <v>11.34</v>
      </c>
      <c r="Y47" s="35">
        <v>10.35</v>
      </c>
      <c r="Z47" s="35">
        <v>10.99</v>
      </c>
      <c r="AA47" s="35">
        <v>11.72</v>
      </c>
      <c r="AB47" s="35">
        <v>12.56</v>
      </c>
      <c r="AC47" s="35">
        <v>13.46</v>
      </c>
      <c r="AD47" s="35">
        <v>13.99</v>
      </c>
      <c r="AE47" s="35">
        <v>15.17</v>
      </c>
      <c r="AF47" s="35">
        <v>16.8</v>
      </c>
      <c r="AG47" s="35">
        <v>19.329999999999998</v>
      </c>
      <c r="AH47" s="35">
        <v>22.13</v>
      </c>
      <c r="AI47" s="35">
        <v>25.2</v>
      </c>
      <c r="AJ47" s="35">
        <v>28.6</v>
      </c>
      <c r="AK47" s="35">
        <v>32.5</v>
      </c>
      <c r="AL47" s="35">
        <v>36.090000000000003</v>
      </c>
      <c r="AM47" s="35">
        <v>39.49</v>
      </c>
      <c r="AN47" s="35">
        <v>42.64</v>
      </c>
      <c r="AO47" s="35">
        <v>45.53</v>
      </c>
      <c r="AP47" s="35">
        <v>48.52</v>
      </c>
      <c r="AQ47" s="35">
        <v>51.38</v>
      </c>
      <c r="AR47" s="35">
        <v>53.81</v>
      </c>
      <c r="AS47" s="35">
        <v>55.94</v>
      </c>
      <c r="AT47" s="35">
        <v>59.26</v>
      </c>
      <c r="AU47" s="35">
        <v>62.74</v>
      </c>
      <c r="AV47" s="35">
        <v>65.930000000000007</v>
      </c>
      <c r="AW47" s="35">
        <v>68.739999999999995</v>
      </c>
      <c r="AX47" s="35">
        <v>71.37</v>
      </c>
      <c r="AY47" s="35">
        <v>72.900000000000006</v>
      </c>
      <c r="AZ47" s="35">
        <v>73.34</v>
      </c>
      <c r="BA47" s="35">
        <v>73.78</v>
      </c>
      <c r="BB47" s="35">
        <v>74.17</v>
      </c>
      <c r="BC47" s="35">
        <v>74.41</v>
      </c>
    </row>
    <row r="48" spans="1:55" ht="13.5" customHeight="1" x14ac:dyDescent="0.15">
      <c r="A48" s="35" t="s">
        <v>182</v>
      </c>
      <c r="B48" s="35" t="s">
        <v>6</v>
      </c>
      <c r="C48" s="35" t="s">
        <v>23</v>
      </c>
      <c r="D48" s="35" t="s">
        <v>183</v>
      </c>
      <c r="E48" s="35">
        <v>9.7799999999999994</v>
      </c>
      <c r="F48" s="35">
        <v>11.53</v>
      </c>
      <c r="G48" s="35">
        <v>11.53</v>
      </c>
      <c r="H48" s="35">
        <v>10.65</v>
      </c>
      <c r="I48" s="35">
        <v>9.0500000000000007</v>
      </c>
      <c r="J48" s="35">
        <v>9.59</v>
      </c>
      <c r="K48" s="35">
        <v>9.23</v>
      </c>
      <c r="L48" s="35">
        <v>7.76</v>
      </c>
      <c r="M48" s="35">
        <v>7.67</v>
      </c>
      <c r="N48" s="35">
        <v>8.6</v>
      </c>
      <c r="O48" s="35">
        <v>8.75</v>
      </c>
      <c r="P48" s="35">
        <v>8.8000000000000007</v>
      </c>
      <c r="Q48" s="35">
        <v>8.5399999999999991</v>
      </c>
      <c r="R48" s="35">
        <v>8.81</v>
      </c>
      <c r="S48" s="35">
        <v>9.76</v>
      </c>
      <c r="T48" s="35">
        <v>9.2899999999999991</v>
      </c>
      <c r="U48" s="35">
        <v>9.24</v>
      </c>
      <c r="V48" s="35">
        <v>10.14</v>
      </c>
      <c r="W48" s="35">
        <v>10.130000000000001</v>
      </c>
      <c r="X48" s="35">
        <v>10.4</v>
      </c>
      <c r="Y48" s="35">
        <v>9.73</v>
      </c>
      <c r="Z48" s="35">
        <v>9.4</v>
      </c>
      <c r="AA48" s="35">
        <v>11</v>
      </c>
      <c r="AB48" s="35">
        <v>12.32</v>
      </c>
      <c r="AC48" s="35">
        <v>12.94</v>
      </c>
      <c r="AD48" s="35">
        <v>13.16</v>
      </c>
      <c r="AE48" s="35">
        <v>13.42</v>
      </c>
      <c r="AF48" s="35">
        <v>13.39</v>
      </c>
      <c r="AG48" s="35">
        <v>13.62</v>
      </c>
      <c r="AH48" s="35">
        <v>13.9</v>
      </c>
      <c r="AI48" s="35">
        <v>14.16</v>
      </c>
      <c r="AJ48" s="35">
        <v>14.36</v>
      </c>
      <c r="AK48" s="35">
        <v>14.57</v>
      </c>
      <c r="AL48" s="35">
        <v>14.74</v>
      </c>
      <c r="AM48" s="35">
        <v>14.88</v>
      </c>
      <c r="AN48" s="35">
        <v>14.99</v>
      </c>
      <c r="AO48" s="35">
        <v>15.07</v>
      </c>
      <c r="AP48" s="35">
        <v>14.99</v>
      </c>
      <c r="AQ48" s="35">
        <v>14.9</v>
      </c>
      <c r="AR48" s="35">
        <v>14.79</v>
      </c>
      <c r="AS48" s="35">
        <v>14.65</v>
      </c>
      <c r="AT48" s="35">
        <v>14.66</v>
      </c>
      <c r="AU48" s="35">
        <v>14.68</v>
      </c>
      <c r="AV48" s="35">
        <v>14.71</v>
      </c>
      <c r="AW48" s="35">
        <v>14.75</v>
      </c>
      <c r="AX48" s="35">
        <v>14.8</v>
      </c>
      <c r="AY48" s="35">
        <v>14.85</v>
      </c>
      <c r="AZ48" s="35">
        <v>14.92</v>
      </c>
      <c r="BA48" s="35">
        <v>15.03</v>
      </c>
      <c r="BB48" s="35">
        <v>15.17</v>
      </c>
      <c r="BC48" s="35">
        <v>15.31</v>
      </c>
    </row>
    <row r="49" spans="1:55" ht="13.5" customHeight="1" x14ac:dyDescent="0.15">
      <c r="A49" s="35" t="s">
        <v>182</v>
      </c>
      <c r="B49" s="35" t="s">
        <v>6</v>
      </c>
      <c r="C49" s="35" t="s">
        <v>24</v>
      </c>
      <c r="D49" s="35" t="s">
        <v>184</v>
      </c>
      <c r="E49" s="35">
        <v>9.7799999999999994</v>
      </c>
      <c r="F49" s="35">
        <v>11.53</v>
      </c>
      <c r="G49" s="35">
        <v>11.53</v>
      </c>
      <c r="H49" s="35">
        <v>10.65</v>
      </c>
      <c r="I49" s="35">
        <v>9.0500000000000007</v>
      </c>
      <c r="J49" s="35">
        <v>9.59</v>
      </c>
      <c r="K49" s="35">
        <v>9.23</v>
      </c>
      <c r="L49" s="35">
        <v>7.76</v>
      </c>
      <c r="M49" s="35">
        <v>7.67</v>
      </c>
      <c r="N49" s="35">
        <v>8.6</v>
      </c>
      <c r="O49" s="35">
        <v>8.75</v>
      </c>
      <c r="P49" s="35">
        <v>8.8000000000000007</v>
      </c>
      <c r="Q49" s="35">
        <v>8.5399999999999991</v>
      </c>
      <c r="R49" s="35">
        <v>8.81</v>
      </c>
      <c r="S49" s="35">
        <v>9.76</v>
      </c>
      <c r="T49" s="35">
        <v>9.2899999999999991</v>
      </c>
      <c r="U49" s="35">
        <v>9.24</v>
      </c>
      <c r="V49" s="35">
        <v>10.14</v>
      </c>
      <c r="W49" s="35">
        <v>10.130000000000001</v>
      </c>
      <c r="X49" s="35">
        <v>10.4</v>
      </c>
      <c r="Y49" s="35">
        <v>9.73</v>
      </c>
      <c r="Z49" s="35">
        <v>9.4</v>
      </c>
      <c r="AA49" s="35">
        <v>11</v>
      </c>
      <c r="AB49" s="35">
        <v>12.3</v>
      </c>
      <c r="AC49" s="35">
        <v>12.99</v>
      </c>
      <c r="AD49" s="35">
        <v>13.35</v>
      </c>
      <c r="AE49" s="35">
        <v>13.99</v>
      </c>
      <c r="AF49" s="35">
        <v>14.43</v>
      </c>
      <c r="AG49" s="35">
        <v>15.39</v>
      </c>
      <c r="AH49" s="35">
        <v>16.53</v>
      </c>
      <c r="AI49" s="35">
        <v>17.95</v>
      </c>
      <c r="AJ49" s="35">
        <v>19.43</v>
      </c>
      <c r="AK49" s="35">
        <v>21.1</v>
      </c>
      <c r="AL49" s="35">
        <v>22.7</v>
      </c>
      <c r="AM49" s="35">
        <v>24.32</v>
      </c>
      <c r="AN49" s="35">
        <v>25.95</v>
      </c>
      <c r="AO49" s="35">
        <v>27.58</v>
      </c>
      <c r="AP49" s="35">
        <v>29.29</v>
      </c>
      <c r="AQ49" s="35">
        <v>30.98</v>
      </c>
      <c r="AR49" s="35">
        <v>32.65</v>
      </c>
      <c r="AS49" s="35">
        <v>34.26</v>
      </c>
      <c r="AT49" s="35">
        <v>36.090000000000003</v>
      </c>
      <c r="AU49" s="35">
        <v>37.83</v>
      </c>
      <c r="AV49" s="35">
        <v>39.520000000000003</v>
      </c>
      <c r="AW49" s="35">
        <v>41.16</v>
      </c>
      <c r="AX49" s="35">
        <v>42.75</v>
      </c>
      <c r="AY49" s="35">
        <v>44.3</v>
      </c>
      <c r="AZ49" s="35">
        <v>45.77</v>
      </c>
      <c r="BA49" s="35">
        <v>47.73</v>
      </c>
      <c r="BB49" s="35">
        <v>49.78</v>
      </c>
      <c r="BC49" s="35">
        <v>51.77</v>
      </c>
    </row>
    <row r="50" spans="1:55" ht="13.5" customHeight="1" x14ac:dyDescent="0.15">
      <c r="A50" s="35" t="s">
        <v>182</v>
      </c>
      <c r="B50" s="35" t="s">
        <v>6</v>
      </c>
      <c r="C50" s="35" t="s">
        <v>25</v>
      </c>
      <c r="D50" s="35" t="s">
        <v>185</v>
      </c>
      <c r="E50" s="35">
        <v>9.7799999999999994</v>
      </c>
      <c r="F50" s="35">
        <v>11.53</v>
      </c>
      <c r="G50" s="35">
        <v>11.53</v>
      </c>
      <c r="H50" s="35">
        <v>10.65</v>
      </c>
      <c r="I50" s="35">
        <v>9.0500000000000007</v>
      </c>
      <c r="J50" s="35">
        <v>9.59</v>
      </c>
      <c r="K50" s="35">
        <v>9.23</v>
      </c>
      <c r="L50" s="35">
        <v>7.76</v>
      </c>
      <c r="M50" s="35">
        <v>7.67</v>
      </c>
      <c r="N50" s="35">
        <v>8.6</v>
      </c>
      <c r="O50" s="35">
        <v>8.75</v>
      </c>
      <c r="P50" s="35">
        <v>8.8000000000000007</v>
      </c>
      <c r="Q50" s="35">
        <v>8.5399999999999991</v>
      </c>
      <c r="R50" s="35">
        <v>8.81</v>
      </c>
      <c r="S50" s="35">
        <v>9.76</v>
      </c>
      <c r="T50" s="35">
        <v>9.2899999999999991</v>
      </c>
      <c r="U50" s="35">
        <v>9.24</v>
      </c>
      <c r="V50" s="35">
        <v>10.14</v>
      </c>
      <c r="W50" s="35">
        <v>10.130000000000001</v>
      </c>
      <c r="X50" s="35">
        <v>10.4</v>
      </c>
      <c r="Y50" s="35">
        <v>9.73</v>
      </c>
      <c r="Z50" s="35">
        <v>9.4</v>
      </c>
      <c r="AA50" s="35">
        <v>11</v>
      </c>
      <c r="AB50" s="35">
        <v>12.34</v>
      </c>
      <c r="AC50" s="35">
        <v>13.35</v>
      </c>
      <c r="AD50" s="35">
        <v>14.13</v>
      </c>
      <c r="AE50" s="35">
        <v>15.52</v>
      </c>
      <c r="AF50" s="35">
        <v>17.25</v>
      </c>
      <c r="AG50" s="35">
        <v>19.899999999999999</v>
      </c>
      <c r="AH50" s="35">
        <v>22.81</v>
      </c>
      <c r="AI50" s="35">
        <v>26.02</v>
      </c>
      <c r="AJ50" s="35">
        <v>29.42</v>
      </c>
      <c r="AK50" s="35">
        <v>33.14</v>
      </c>
      <c r="AL50" s="35">
        <v>36.54</v>
      </c>
      <c r="AM50" s="35">
        <v>39.71</v>
      </c>
      <c r="AN50" s="35">
        <v>42.63</v>
      </c>
      <c r="AO50" s="35">
        <v>45.27</v>
      </c>
      <c r="AP50" s="35">
        <v>47.91</v>
      </c>
      <c r="AQ50" s="35">
        <v>50.41</v>
      </c>
      <c r="AR50" s="35">
        <v>52.54</v>
      </c>
      <c r="AS50" s="35">
        <v>54.41</v>
      </c>
      <c r="AT50" s="35">
        <v>57.23</v>
      </c>
      <c r="AU50" s="35">
        <v>60.21</v>
      </c>
      <c r="AV50" s="35">
        <v>63.01</v>
      </c>
      <c r="AW50" s="35">
        <v>65.55</v>
      </c>
      <c r="AX50" s="35">
        <v>67.95</v>
      </c>
      <c r="AY50" s="35">
        <v>69.52</v>
      </c>
      <c r="AZ50" s="35">
        <v>70.23</v>
      </c>
      <c r="BA50" s="35">
        <v>70.87</v>
      </c>
      <c r="BB50" s="35">
        <v>71.400000000000006</v>
      </c>
      <c r="BC50" s="35">
        <v>71.83</v>
      </c>
    </row>
    <row r="51" spans="1:55" ht="13.5" customHeight="1" x14ac:dyDescent="0.15">
      <c r="A51" s="35" t="s">
        <v>186</v>
      </c>
      <c r="B51" s="35" t="s">
        <v>6</v>
      </c>
      <c r="C51" s="35" t="s">
        <v>23</v>
      </c>
      <c r="D51" s="35" t="s">
        <v>187</v>
      </c>
      <c r="E51" s="35">
        <v>15.88</v>
      </c>
      <c r="F51" s="35">
        <v>16.95</v>
      </c>
      <c r="G51" s="35">
        <v>17.22</v>
      </c>
      <c r="H51" s="35">
        <v>16.920000000000002</v>
      </c>
      <c r="I51" s="35">
        <v>16.71</v>
      </c>
      <c r="J51" s="35">
        <v>17.28</v>
      </c>
      <c r="K51" s="35">
        <v>17.63</v>
      </c>
      <c r="L51" s="35">
        <v>17.3</v>
      </c>
      <c r="M51" s="35">
        <v>17.809999999999999</v>
      </c>
      <c r="N51" s="35">
        <v>19.059999999999999</v>
      </c>
      <c r="O51" s="35">
        <v>18.489999999999998</v>
      </c>
      <c r="P51" s="35">
        <v>18.79</v>
      </c>
      <c r="Q51" s="35">
        <v>19.28</v>
      </c>
      <c r="R51" s="35">
        <v>18.809999999999999</v>
      </c>
      <c r="S51" s="35">
        <v>19.760000000000002</v>
      </c>
      <c r="T51" s="35">
        <v>19.920000000000002</v>
      </c>
      <c r="U51" s="35">
        <v>20.170000000000002</v>
      </c>
      <c r="V51" s="35">
        <v>19.78</v>
      </c>
      <c r="W51" s="35">
        <v>19.43</v>
      </c>
      <c r="X51" s="35">
        <v>19.21</v>
      </c>
      <c r="Y51" s="35">
        <v>21.15</v>
      </c>
      <c r="Z51" s="35">
        <v>20.55</v>
      </c>
      <c r="AA51" s="35">
        <v>20.56</v>
      </c>
      <c r="AB51" s="35">
        <v>20.78</v>
      </c>
      <c r="AC51" s="35">
        <v>20.99</v>
      </c>
      <c r="AD51" s="35">
        <v>21.44</v>
      </c>
      <c r="AE51" s="35">
        <v>21.99</v>
      </c>
      <c r="AF51" s="35">
        <v>22.42</v>
      </c>
      <c r="AG51" s="35">
        <v>22.88</v>
      </c>
      <c r="AH51" s="35">
        <v>23.23</v>
      </c>
      <c r="AI51" s="35">
        <v>23.52</v>
      </c>
      <c r="AJ51" s="35">
        <v>23.75</v>
      </c>
      <c r="AK51" s="35">
        <v>23.96</v>
      </c>
      <c r="AL51" s="35">
        <v>24.18</v>
      </c>
      <c r="AM51" s="35">
        <v>24.39</v>
      </c>
      <c r="AN51" s="35">
        <v>24.58</v>
      </c>
      <c r="AO51" s="35">
        <v>24.77</v>
      </c>
      <c r="AP51" s="35">
        <v>24.95</v>
      </c>
      <c r="AQ51" s="35">
        <v>25.14</v>
      </c>
      <c r="AR51" s="35">
        <v>25.31</v>
      </c>
      <c r="AS51" s="35">
        <v>25.48</v>
      </c>
      <c r="AT51" s="35">
        <v>25.65</v>
      </c>
      <c r="AU51" s="35">
        <v>25.78</v>
      </c>
      <c r="AV51" s="35">
        <v>25.91</v>
      </c>
      <c r="AW51" s="35">
        <v>26.03</v>
      </c>
      <c r="AX51" s="35">
        <v>26.13</v>
      </c>
      <c r="AY51" s="35">
        <v>26.23</v>
      </c>
      <c r="AZ51" s="35">
        <v>26.33</v>
      </c>
      <c r="BA51" s="35">
        <v>26.42</v>
      </c>
      <c r="BB51" s="35">
        <v>26.5</v>
      </c>
      <c r="BC51" s="35">
        <v>26.57</v>
      </c>
    </row>
    <row r="52" spans="1:55" ht="13.5" customHeight="1" x14ac:dyDescent="0.15">
      <c r="A52" s="35" t="s">
        <v>186</v>
      </c>
      <c r="B52" s="35" t="s">
        <v>6</v>
      </c>
      <c r="C52" s="35" t="s">
        <v>24</v>
      </c>
      <c r="D52" s="35" t="s">
        <v>188</v>
      </c>
      <c r="E52" s="35">
        <v>15.88</v>
      </c>
      <c r="F52" s="35">
        <v>16.95</v>
      </c>
      <c r="G52" s="35">
        <v>17.22</v>
      </c>
      <c r="H52" s="35">
        <v>16.920000000000002</v>
      </c>
      <c r="I52" s="35">
        <v>16.71</v>
      </c>
      <c r="J52" s="35">
        <v>17.28</v>
      </c>
      <c r="K52" s="35">
        <v>17.63</v>
      </c>
      <c r="L52" s="35">
        <v>17.3</v>
      </c>
      <c r="M52" s="35">
        <v>17.809999999999999</v>
      </c>
      <c r="N52" s="35">
        <v>19.059999999999999</v>
      </c>
      <c r="O52" s="35">
        <v>18.489999999999998</v>
      </c>
      <c r="P52" s="35">
        <v>18.79</v>
      </c>
      <c r="Q52" s="35">
        <v>19.28</v>
      </c>
      <c r="R52" s="35">
        <v>18.809999999999999</v>
      </c>
      <c r="S52" s="35">
        <v>19.760000000000002</v>
      </c>
      <c r="T52" s="35">
        <v>19.920000000000002</v>
      </c>
      <c r="U52" s="35">
        <v>20.170000000000002</v>
      </c>
      <c r="V52" s="35">
        <v>19.78</v>
      </c>
      <c r="W52" s="35">
        <v>19.43</v>
      </c>
      <c r="X52" s="35">
        <v>19.21</v>
      </c>
      <c r="Y52" s="35">
        <v>21.15</v>
      </c>
      <c r="Z52" s="35">
        <v>20.55</v>
      </c>
      <c r="AA52" s="35">
        <v>20.56</v>
      </c>
      <c r="AB52" s="35">
        <v>20.89</v>
      </c>
      <c r="AC52" s="35">
        <v>21.44</v>
      </c>
      <c r="AD52" s="35">
        <v>22.31</v>
      </c>
      <c r="AE52" s="35">
        <v>23.15</v>
      </c>
      <c r="AF52" s="35">
        <v>23.88</v>
      </c>
      <c r="AG52" s="35">
        <v>24.68</v>
      </c>
      <c r="AH52" s="35">
        <v>25.44</v>
      </c>
      <c r="AI52" s="35">
        <v>26.17</v>
      </c>
      <c r="AJ52" s="35">
        <v>26.83</v>
      </c>
      <c r="AK52" s="35">
        <v>27.46</v>
      </c>
      <c r="AL52" s="35">
        <v>28.12</v>
      </c>
      <c r="AM52" s="35">
        <v>28.78</v>
      </c>
      <c r="AN52" s="35">
        <v>29.44</v>
      </c>
      <c r="AO52" s="35">
        <v>30.14</v>
      </c>
      <c r="AP52" s="35">
        <v>30.88</v>
      </c>
      <c r="AQ52" s="35">
        <v>31.64</v>
      </c>
      <c r="AR52" s="35">
        <v>32.4</v>
      </c>
      <c r="AS52" s="35">
        <v>33.15</v>
      </c>
      <c r="AT52" s="35">
        <v>33.9</v>
      </c>
      <c r="AU52" s="35">
        <v>34.64</v>
      </c>
      <c r="AV52" s="35">
        <v>35.35</v>
      </c>
      <c r="AW52" s="35">
        <v>36.049999999999997</v>
      </c>
      <c r="AX52" s="35">
        <v>36.729999999999997</v>
      </c>
      <c r="AY52" s="35">
        <v>37.39</v>
      </c>
      <c r="AZ52" s="35">
        <v>38.04</v>
      </c>
      <c r="BA52" s="35">
        <v>38.68</v>
      </c>
      <c r="BB52" s="35">
        <v>39.33</v>
      </c>
      <c r="BC52" s="35">
        <v>40</v>
      </c>
    </row>
    <row r="53" spans="1:55" ht="13.5" customHeight="1" x14ac:dyDescent="0.15">
      <c r="A53" s="35" t="s">
        <v>186</v>
      </c>
      <c r="B53" s="35" t="s">
        <v>6</v>
      </c>
      <c r="C53" s="35" t="s">
        <v>25</v>
      </c>
      <c r="D53" s="35" t="s">
        <v>189</v>
      </c>
      <c r="E53" s="35">
        <v>15.88</v>
      </c>
      <c r="F53" s="35">
        <v>16.95</v>
      </c>
      <c r="G53" s="35">
        <v>17.22</v>
      </c>
      <c r="H53" s="35">
        <v>16.920000000000002</v>
      </c>
      <c r="I53" s="35">
        <v>16.71</v>
      </c>
      <c r="J53" s="35">
        <v>17.28</v>
      </c>
      <c r="K53" s="35">
        <v>17.63</v>
      </c>
      <c r="L53" s="35">
        <v>17.3</v>
      </c>
      <c r="M53" s="35">
        <v>17.809999999999999</v>
      </c>
      <c r="N53" s="35">
        <v>19.059999999999999</v>
      </c>
      <c r="O53" s="35">
        <v>18.489999999999998</v>
      </c>
      <c r="P53" s="35">
        <v>18.79</v>
      </c>
      <c r="Q53" s="35">
        <v>19.28</v>
      </c>
      <c r="R53" s="35">
        <v>18.809999999999999</v>
      </c>
      <c r="S53" s="35">
        <v>19.760000000000002</v>
      </c>
      <c r="T53" s="35">
        <v>19.920000000000002</v>
      </c>
      <c r="U53" s="35">
        <v>20.170000000000002</v>
      </c>
      <c r="V53" s="35">
        <v>19.78</v>
      </c>
      <c r="W53" s="35">
        <v>19.43</v>
      </c>
      <c r="X53" s="35">
        <v>19.21</v>
      </c>
      <c r="Y53" s="35">
        <v>21.15</v>
      </c>
      <c r="Z53" s="35">
        <v>20.55</v>
      </c>
      <c r="AA53" s="35">
        <v>20.56</v>
      </c>
      <c r="AB53" s="35">
        <v>21.01</v>
      </c>
      <c r="AC53" s="35">
        <v>21.96</v>
      </c>
      <c r="AD53" s="35">
        <v>23.43</v>
      </c>
      <c r="AE53" s="35">
        <v>24.69</v>
      </c>
      <c r="AF53" s="35">
        <v>25.84</v>
      </c>
      <c r="AG53" s="35">
        <v>26.96</v>
      </c>
      <c r="AH53" s="35">
        <v>28.17</v>
      </c>
      <c r="AI53" s="35">
        <v>29.43</v>
      </c>
      <c r="AJ53" s="35">
        <v>30.62</v>
      </c>
      <c r="AK53" s="35">
        <v>31.74</v>
      </c>
      <c r="AL53" s="35">
        <v>32.880000000000003</v>
      </c>
      <c r="AM53" s="35">
        <v>34.020000000000003</v>
      </c>
      <c r="AN53" s="35">
        <v>35.14</v>
      </c>
      <c r="AO53" s="35">
        <v>36.200000000000003</v>
      </c>
      <c r="AP53" s="35">
        <v>37.24</v>
      </c>
      <c r="AQ53" s="35">
        <v>38.270000000000003</v>
      </c>
      <c r="AR53" s="35">
        <v>39.299999999999997</v>
      </c>
      <c r="AS53" s="35">
        <v>40.33</v>
      </c>
      <c r="AT53" s="35">
        <v>41.33</v>
      </c>
      <c r="AU53" s="35">
        <v>42.33</v>
      </c>
      <c r="AV53" s="35">
        <v>43.32</v>
      </c>
      <c r="AW53" s="35">
        <v>44.3</v>
      </c>
      <c r="AX53" s="35">
        <v>45.3</v>
      </c>
      <c r="AY53" s="35">
        <v>46.29</v>
      </c>
      <c r="AZ53" s="35">
        <v>47.18</v>
      </c>
      <c r="BA53" s="35">
        <v>48.03</v>
      </c>
      <c r="BB53" s="35">
        <v>48.93</v>
      </c>
      <c r="BC53" s="35">
        <v>49.77</v>
      </c>
    </row>
    <row r="54" spans="1:55" ht="13.5" customHeight="1" x14ac:dyDescent="0.15">
      <c r="A54" s="35" t="s">
        <v>190</v>
      </c>
      <c r="B54" s="35" t="s">
        <v>6</v>
      </c>
      <c r="C54" s="35" t="s">
        <v>23</v>
      </c>
      <c r="D54" s="35" t="s">
        <v>191</v>
      </c>
      <c r="E54" s="35">
        <v>22.33</v>
      </c>
      <c r="F54" s="35">
        <v>23.01</v>
      </c>
      <c r="G54" s="35">
        <v>23.04</v>
      </c>
      <c r="H54" s="35">
        <v>22.3</v>
      </c>
      <c r="I54" s="35">
        <v>22.25</v>
      </c>
      <c r="J54" s="35">
        <v>23.04</v>
      </c>
      <c r="K54" s="35">
        <v>23.79</v>
      </c>
      <c r="L54" s="35">
        <v>23.55</v>
      </c>
      <c r="M54" s="35">
        <v>23.87</v>
      </c>
      <c r="N54" s="35">
        <v>25.78</v>
      </c>
      <c r="O54" s="35">
        <v>26.31</v>
      </c>
      <c r="P54" s="35">
        <v>26.59</v>
      </c>
      <c r="Q54" s="35">
        <v>28.06</v>
      </c>
      <c r="R54" s="35">
        <v>27.16</v>
      </c>
      <c r="S54" s="35">
        <v>26.64</v>
      </c>
      <c r="T54" s="35">
        <v>27.23</v>
      </c>
      <c r="U54" s="35">
        <v>27.59</v>
      </c>
      <c r="V54" s="35">
        <v>26.54</v>
      </c>
      <c r="W54" s="35">
        <v>25</v>
      </c>
      <c r="X54" s="35">
        <v>24.55</v>
      </c>
      <c r="Y54" s="35">
        <v>26.38</v>
      </c>
      <c r="Z54" s="35">
        <v>26.13</v>
      </c>
      <c r="AA54" s="35">
        <v>26.64</v>
      </c>
      <c r="AB54" s="35">
        <v>28.15</v>
      </c>
      <c r="AC54" s="35">
        <v>27.93</v>
      </c>
      <c r="AD54" s="35">
        <v>28.28</v>
      </c>
      <c r="AE54" s="35">
        <v>29.03</v>
      </c>
      <c r="AF54" s="35">
        <v>29.57</v>
      </c>
      <c r="AG54" s="35">
        <v>30.31</v>
      </c>
      <c r="AH54" s="35">
        <v>30.69</v>
      </c>
      <c r="AI54" s="35">
        <v>31</v>
      </c>
      <c r="AJ54" s="35">
        <v>31.16</v>
      </c>
      <c r="AK54" s="35">
        <v>31.28</v>
      </c>
      <c r="AL54" s="35">
        <v>31.43</v>
      </c>
      <c r="AM54" s="35">
        <v>31.55</v>
      </c>
      <c r="AN54" s="35">
        <v>31.65</v>
      </c>
      <c r="AO54" s="35">
        <v>31.76</v>
      </c>
      <c r="AP54" s="35">
        <v>31.88</v>
      </c>
      <c r="AQ54" s="35">
        <v>32</v>
      </c>
      <c r="AR54" s="35">
        <v>32.119999999999997</v>
      </c>
      <c r="AS54" s="35">
        <v>32.25</v>
      </c>
      <c r="AT54" s="35">
        <v>32.369999999999997</v>
      </c>
      <c r="AU54" s="35">
        <v>32.479999999999997</v>
      </c>
      <c r="AV54" s="35">
        <v>32.590000000000003</v>
      </c>
      <c r="AW54" s="35">
        <v>32.700000000000003</v>
      </c>
      <c r="AX54" s="35">
        <v>32.81</v>
      </c>
      <c r="AY54" s="35">
        <v>32.92</v>
      </c>
      <c r="AZ54" s="35">
        <v>33.03</v>
      </c>
      <c r="BA54" s="35">
        <v>33.15</v>
      </c>
      <c r="BB54" s="35">
        <v>33.270000000000003</v>
      </c>
      <c r="BC54" s="35">
        <v>33.4</v>
      </c>
    </row>
    <row r="55" spans="1:55" ht="13.5" customHeight="1" x14ac:dyDescent="0.15">
      <c r="A55" s="35" t="s">
        <v>190</v>
      </c>
      <c r="B55" s="35" t="s">
        <v>6</v>
      </c>
      <c r="C55" s="35" t="s">
        <v>24</v>
      </c>
      <c r="D55" s="35" t="s">
        <v>192</v>
      </c>
      <c r="E55" s="35">
        <v>22.33</v>
      </c>
      <c r="F55" s="35">
        <v>23.01</v>
      </c>
      <c r="G55" s="35">
        <v>23.04</v>
      </c>
      <c r="H55" s="35">
        <v>22.3</v>
      </c>
      <c r="I55" s="35">
        <v>22.25</v>
      </c>
      <c r="J55" s="35">
        <v>23.04</v>
      </c>
      <c r="K55" s="35">
        <v>23.79</v>
      </c>
      <c r="L55" s="35">
        <v>23.55</v>
      </c>
      <c r="M55" s="35">
        <v>23.87</v>
      </c>
      <c r="N55" s="35">
        <v>25.78</v>
      </c>
      <c r="O55" s="35">
        <v>26.31</v>
      </c>
      <c r="P55" s="35">
        <v>26.59</v>
      </c>
      <c r="Q55" s="35">
        <v>28.06</v>
      </c>
      <c r="R55" s="35">
        <v>27.16</v>
      </c>
      <c r="S55" s="35">
        <v>26.64</v>
      </c>
      <c r="T55" s="35">
        <v>27.23</v>
      </c>
      <c r="U55" s="35">
        <v>27.59</v>
      </c>
      <c r="V55" s="35">
        <v>26.54</v>
      </c>
      <c r="W55" s="35">
        <v>25</v>
      </c>
      <c r="X55" s="35">
        <v>24.55</v>
      </c>
      <c r="Y55" s="35">
        <v>26.38</v>
      </c>
      <c r="Z55" s="35">
        <v>26.13</v>
      </c>
      <c r="AA55" s="35">
        <v>26.64</v>
      </c>
      <c r="AB55" s="35">
        <v>28.15</v>
      </c>
      <c r="AC55" s="35">
        <v>28.24</v>
      </c>
      <c r="AD55" s="35">
        <v>29.04</v>
      </c>
      <c r="AE55" s="35">
        <v>30.14</v>
      </c>
      <c r="AF55" s="35">
        <v>31.07</v>
      </c>
      <c r="AG55" s="35">
        <v>32.369999999999997</v>
      </c>
      <c r="AH55" s="35">
        <v>33.4</v>
      </c>
      <c r="AI55" s="35">
        <v>34.33</v>
      </c>
      <c r="AJ55" s="35">
        <v>35.07</v>
      </c>
      <c r="AK55" s="35">
        <v>35.68</v>
      </c>
      <c r="AL55" s="35">
        <v>36.29</v>
      </c>
      <c r="AM55" s="35">
        <v>36.83</v>
      </c>
      <c r="AN55" s="35">
        <v>37.31</v>
      </c>
      <c r="AO55" s="35">
        <v>37.78</v>
      </c>
      <c r="AP55" s="35">
        <v>38.25</v>
      </c>
      <c r="AQ55" s="35">
        <v>38.72</v>
      </c>
      <c r="AR55" s="35">
        <v>39.21</v>
      </c>
      <c r="AS55" s="35">
        <v>39.72</v>
      </c>
      <c r="AT55" s="35">
        <v>40.26</v>
      </c>
      <c r="AU55" s="35">
        <v>40.81</v>
      </c>
      <c r="AV55" s="35">
        <v>41.34</v>
      </c>
      <c r="AW55" s="35">
        <v>41.88</v>
      </c>
      <c r="AX55" s="35">
        <v>42.41</v>
      </c>
      <c r="AY55" s="35">
        <v>42.94</v>
      </c>
      <c r="AZ55" s="35">
        <v>43.46</v>
      </c>
      <c r="BA55" s="35">
        <v>43.98</v>
      </c>
      <c r="BB55" s="35">
        <v>44.53</v>
      </c>
      <c r="BC55" s="35">
        <v>45.09</v>
      </c>
    </row>
    <row r="56" spans="1:55" ht="13.5" customHeight="1" x14ac:dyDescent="0.15">
      <c r="A56" s="35" t="s">
        <v>190</v>
      </c>
      <c r="B56" s="35" t="s">
        <v>6</v>
      </c>
      <c r="C56" s="35" t="s">
        <v>25</v>
      </c>
      <c r="D56" s="35" t="s">
        <v>193</v>
      </c>
      <c r="E56" s="35">
        <v>22.33</v>
      </c>
      <c r="F56" s="35">
        <v>23.01</v>
      </c>
      <c r="G56" s="35">
        <v>23.04</v>
      </c>
      <c r="H56" s="35">
        <v>22.3</v>
      </c>
      <c r="I56" s="35">
        <v>22.25</v>
      </c>
      <c r="J56" s="35">
        <v>23.04</v>
      </c>
      <c r="K56" s="35">
        <v>23.79</v>
      </c>
      <c r="L56" s="35">
        <v>23.55</v>
      </c>
      <c r="M56" s="35">
        <v>23.87</v>
      </c>
      <c r="N56" s="35">
        <v>25.78</v>
      </c>
      <c r="O56" s="35">
        <v>26.31</v>
      </c>
      <c r="P56" s="35">
        <v>26.59</v>
      </c>
      <c r="Q56" s="35">
        <v>28.06</v>
      </c>
      <c r="R56" s="35">
        <v>27.16</v>
      </c>
      <c r="S56" s="35">
        <v>26.64</v>
      </c>
      <c r="T56" s="35">
        <v>27.23</v>
      </c>
      <c r="U56" s="35">
        <v>27.59</v>
      </c>
      <c r="V56" s="35">
        <v>26.54</v>
      </c>
      <c r="W56" s="35">
        <v>25</v>
      </c>
      <c r="X56" s="35">
        <v>24.55</v>
      </c>
      <c r="Y56" s="35">
        <v>26.38</v>
      </c>
      <c r="Z56" s="35">
        <v>26.13</v>
      </c>
      <c r="AA56" s="35">
        <v>26.64</v>
      </c>
      <c r="AB56" s="35">
        <v>28.13</v>
      </c>
      <c r="AC56" s="35">
        <v>28.51</v>
      </c>
      <c r="AD56" s="35">
        <v>29.67</v>
      </c>
      <c r="AE56" s="35">
        <v>31.01</v>
      </c>
      <c r="AF56" s="35">
        <v>32.24</v>
      </c>
      <c r="AG56" s="35">
        <v>33.6</v>
      </c>
      <c r="AH56" s="35">
        <v>34.909999999999997</v>
      </c>
      <c r="AI56" s="35">
        <v>36.24</v>
      </c>
      <c r="AJ56" s="35">
        <v>37.369999999999997</v>
      </c>
      <c r="AK56" s="35">
        <v>38.33</v>
      </c>
      <c r="AL56" s="35">
        <v>39.26</v>
      </c>
      <c r="AM56" s="35">
        <v>40.1</v>
      </c>
      <c r="AN56" s="35">
        <v>40.85</v>
      </c>
      <c r="AO56" s="35">
        <v>41.48</v>
      </c>
      <c r="AP56" s="35">
        <v>42.07</v>
      </c>
      <c r="AQ56" s="35">
        <v>42.64</v>
      </c>
      <c r="AR56" s="35">
        <v>43.15</v>
      </c>
      <c r="AS56" s="35">
        <v>43.63</v>
      </c>
      <c r="AT56" s="35">
        <v>44.1</v>
      </c>
      <c r="AU56" s="35">
        <v>44.6</v>
      </c>
      <c r="AV56" s="35">
        <v>45.09</v>
      </c>
      <c r="AW56" s="35">
        <v>45.58</v>
      </c>
      <c r="AX56" s="35">
        <v>46.09</v>
      </c>
      <c r="AY56" s="35">
        <v>46.58</v>
      </c>
      <c r="AZ56" s="35">
        <v>46.93</v>
      </c>
      <c r="BA56" s="35">
        <v>47.25</v>
      </c>
      <c r="BB56" s="35">
        <v>47.67</v>
      </c>
      <c r="BC56" s="35">
        <v>48.11</v>
      </c>
    </row>
    <row r="57" spans="1:55" ht="13.5" customHeight="1" x14ac:dyDescent="0.15">
      <c r="A57" s="35" t="s">
        <v>194</v>
      </c>
      <c r="B57" s="35" t="s">
        <v>6</v>
      </c>
      <c r="C57" s="35" t="s">
        <v>23</v>
      </c>
      <c r="D57" s="35" t="s">
        <v>195</v>
      </c>
      <c r="E57" s="35">
        <v>23.01</v>
      </c>
      <c r="F57" s="35">
        <v>24.79</v>
      </c>
      <c r="G57" s="35">
        <v>24.69</v>
      </c>
      <c r="H57" s="35">
        <v>23.64</v>
      </c>
      <c r="I57" s="35">
        <v>23.1</v>
      </c>
      <c r="J57" s="35">
        <v>23.7</v>
      </c>
      <c r="K57" s="35">
        <v>24.3</v>
      </c>
      <c r="L57" s="35">
        <v>23.94</v>
      </c>
      <c r="M57" s="35">
        <v>25.49</v>
      </c>
      <c r="N57" s="35">
        <v>26.8</v>
      </c>
      <c r="O57" s="35">
        <v>25.04</v>
      </c>
      <c r="P57" s="35">
        <v>25.93</v>
      </c>
      <c r="Q57" s="35">
        <v>26.02</v>
      </c>
      <c r="R57" s="35">
        <v>26.08</v>
      </c>
      <c r="S57" s="35">
        <v>27.8</v>
      </c>
      <c r="T57" s="35">
        <v>28.4</v>
      </c>
      <c r="U57" s="35">
        <v>28.87</v>
      </c>
      <c r="V57" s="35">
        <v>29.37</v>
      </c>
      <c r="W57" s="35">
        <v>30</v>
      </c>
      <c r="X57" s="35">
        <v>30.02</v>
      </c>
      <c r="Y57" s="35">
        <v>30.2</v>
      </c>
      <c r="Z57" s="35">
        <v>31.73</v>
      </c>
      <c r="AA57" s="35">
        <v>31.69</v>
      </c>
      <c r="AB57" s="35">
        <v>33.049999999999997</v>
      </c>
      <c r="AC57" s="35">
        <v>33.92</v>
      </c>
      <c r="AD57" s="35">
        <v>34.97</v>
      </c>
      <c r="AE57" s="35">
        <v>36.020000000000003</v>
      </c>
      <c r="AF57" s="35">
        <v>36.85</v>
      </c>
      <c r="AG57" s="35">
        <v>37.57</v>
      </c>
      <c r="AH57" s="35">
        <v>38.24</v>
      </c>
      <c r="AI57" s="35">
        <v>38.86</v>
      </c>
      <c r="AJ57" s="35">
        <v>39.42</v>
      </c>
      <c r="AK57" s="35">
        <v>39.979999999999997</v>
      </c>
      <c r="AL57" s="35">
        <v>40.53</v>
      </c>
      <c r="AM57" s="35">
        <v>41.06</v>
      </c>
      <c r="AN57" s="35">
        <v>41.57</v>
      </c>
      <c r="AO57" s="35">
        <v>42.06</v>
      </c>
      <c r="AP57" s="35">
        <v>42.53</v>
      </c>
      <c r="AQ57" s="35">
        <v>42.99</v>
      </c>
      <c r="AR57" s="35">
        <v>43.44</v>
      </c>
      <c r="AS57" s="35">
        <v>43.87</v>
      </c>
      <c r="AT57" s="35">
        <v>44.3</v>
      </c>
      <c r="AU57" s="35">
        <v>44.66</v>
      </c>
      <c r="AV57" s="35">
        <v>45</v>
      </c>
      <c r="AW57" s="35">
        <v>45.3</v>
      </c>
      <c r="AX57" s="35">
        <v>45.58</v>
      </c>
      <c r="AY57" s="35">
        <v>45.86</v>
      </c>
      <c r="AZ57" s="35">
        <v>46.12</v>
      </c>
      <c r="BA57" s="35">
        <v>46.36</v>
      </c>
      <c r="BB57" s="35">
        <v>46.58</v>
      </c>
      <c r="BC57" s="35">
        <v>46.77</v>
      </c>
    </row>
    <row r="58" spans="1:55" ht="13.5" customHeight="1" x14ac:dyDescent="0.15">
      <c r="A58" s="35" t="s">
        <v>194</v>
      </c>
      <c r="B58" s="35" t="s">
        <v>6</v>
      </c>
      <c r="C58" s="35" t="s">
        <v>24</v>
      </c>
      <c r="D58" s="35" t="s">
        <v>196</v>
      </c>
      <c r="E58" s="35">
        <v>23.01</v>
      </c>
      <c r="F58" s="35">
        <v>24.79</v>
      </c>
      <c r="G58" s="35">
        <v>24.69</v>
      </c>
      <c r="H58" s="35">
        <v>23.64</v>
      </c>
      <c r="I58" s="35">
        <v>23.1</v>
      </c>
      <c r="J58" s="35">
        <v>23.7</v>
      </c>
      <c r="K58" s="35">
        <v>24.3</v>
      </c>
      <c r="L58" s="35">
        <v>23.94</v>
      </c>
      <c r="M58" s="35">
        <v>25.49</v>
      </c>
      <c r="N58" s="35">
        <v>26.8</v>
      </c>
      <c r="O58" s="35">
        <v>25.04</v>
      </c>
      <c r="P58" s="35">
        <v>25.93</v>
      </c>
      <c r="Q58" s="35">
        <v>26.02</v>
      </c>
      <c r="R58" s="35">
        <v>26.08</v>
      </c>
      <c r="S58" s="35">
        <v>27.8</v>
      </c>
      <c r="T58" s="35">
        <v>28.4</v>
      </c>
      <c r="U58" s="35">
        <v>28.87</v>
      </c>
      <c r="V58" s="35">
        <v>29.37</v>
      </c>
      <c r="W58" s="35">
        <v>30</v>
      </c>
      <c r="X58" s="35">
        <v>30.02</v>
      </c>
      <c r="Y58" s="35">
        <v>30.2</v>
      </c>
      <c r="Z58" s="35">
        <v>31.73</v>
      </c>
      <c r="AA58" s="35">
        <v>31.69</v>
      </c>
      <c r="AB58" s="35">
        <v>33.1</v>
      </c>
      <c r="AC58" s="35">
        <v>34.4</v>
      </c>
      <c r="AD58" s="35">
        <v>35.96</v>
      </c>
      <c r="AE58" s="35">
        <v>37.31</v>
      </c>
      <c r="AF58" s="35">
        <v>38.39</v>
      </c>
      <c r="AG58" s="35">
        <v>39.35</v>
      </c>
      <c r="AH58" s="35">
        <v>40.270000000000003</v>
      </c>
      <c r="AI58" s="35">
        <v>41.14</v>
      </c>
      <c r="AJ58" s="35">
        <v>41.95</v>
      </c>
      <c r="AK58" s="35">
        <v>42.66</v>
      </c>
      <c r="AL58" s="35">
        <v>43.36</v>
      </c>
      <c r="AM58" s="35">
        <v>44.02</v>
      </c>
      <c r="AN58" s="35">
        <v>44.64</v>
      </c>
      <c r="AO58" s="35">
        <v>45.21</v>
      </c>
      <c r="AP58" s="35">
        <v>45.75</v>
      </c>
      <c r="AQ58" s="35">
        <v>46.25</v>
      </c>
      <c r="AR58" s="35">
        <v>46.73</v>
      </c>
      <c r="AS58" s="35">
        <v>47.19</v>
      </c>
      <c r="AT58" s="35">
        <v>47.64</v>
      </c>
      <c r="AU58" s="35">
        <v>48.08</v>
      </c>
      <c r="AV58" s="35">
        <v>48.48</v>
      </c>
      <c r="AW58" s="35">
        <v>48.86</v>
      </c>
      <c r="AX58" s="35">
        <v>49.21</v>
      </c>
      <c r="AY58" s="35">
        <v>49.53</v>
      </c>
      <c r="AZ58" s="35">
        <v>49.84</v>
      </c>
      <c r="BA58" s="35">
        <v>50.14</v>
      </c>
      <c r="BB58" s="35">
        <v>50.45</v>
      </c>
      <c r="BC58" s="35">
        <v>50.79</v>
      </c>
    </row>
    <row r="59" spans="1:55" ht="13.5" customHeight="1" x14ac:dyDescent="0.15">
      <c r="A59" s="35" t="s">
        <v>194</v>
      </c>
      <c r="B59" s="35" t="s">
        <v>6</v>
      </c>
      <c r="C59" s="35" t="s">
        <v>25</v>
      </c>
      <c r="D59" s="35" t="s">
        <v>197</v>
      </c>
      <c r="E59" s="35">
        <v>23.01</v>
      </c>
      <c r="F59" s="35">
        <v>24.79</v>
      </c>
      <c r="G59" s="35">
        <v>24.69</v>
      </c>
      <c r="H59" s="35">
        <v>23.64</v>
      </c>
      <c r="I59" s="35">
        <v>23.1</v>
      </c>
      <c r="J59" s="35">
        <v>23.7</v>
      </c>
      <c r="K59" s="35">
        <v>24.3</v>
      </c>
      <c r="L59" s="35">
        <v>23.94</v>
      </c>
      <c r="M59" s="35">
        <v>25.49</v>
      </c>
      <c r="N59" s="35">
        <v>26.8</v>
      </c>
      <c r="O59" s="35">
        <v>25.04</v>
      </c>
      <c r="P59" s="35">
        <v>25.93</v>
      </c>
      <c r="Q59" s="35">
        <v>26.02</v>
      </c>
      <c r="R59" s="35">
        <v>26.08</v>
      </c>
      <c r="S59" s="35">
        <v>27.8</v>
      </c>
      <c r="T59" s="35">
        <v>28.4</v>
      </c>
      <c r="U59" s="35">
        <v>28.87</v>
      </c>
      <c r="V59" s="35">
        <v>29.37</v>
      </c>
      <c r="W59" s="35">
        <v>30</v>
      </c>
      <c r="X59" s="35">
        <v>30.02</v>
      </c>
      <c r="Y59" s="35">
        <v>30.2</v>
      </c>
      <c r="Z59" s="35">
        <v>31.73</v>
      </c>
      <c r="AA59" s="35">
        <v>31.69</v>
      </c>
      <c r="AB59" s="35">
        <v>33.130000000000003</v>
      </c>
      <c r="AC59" s="35">
        <v>34.78</v>
      </c>
      <c r="AD59" s="35">
        <v>36.869999999999997</v>
      </c>
      <c r="AE59" s="35">
        <v>38.44</v>
      </c>
      <c r="AF59" s="35">
        <v>39.65</v>
      </c>
      <c r="AG59" s="35">
        <v>40.700000000000003</v>
      </c>
      <c r="AH59" s="35">
        <v>41.74</v>
      </c>
      <c r="AI59" s="35">
        <v>42.83</v>
      </c>
      <c r="AJ59" s="35">
        <v>43.79</v>
      </c>
      <c r="AK59" s="35">
        <v>44.58</v>
      </c>
      <c r="AL59" s="35">
        <v>45.35</v>
      </c>
      <c r="AM59" s="35">
        <v>46.07</v>
      </c>
      <c r="AN59" s="35">
        <v>46.76</v>
      </c>
      <c r="AO59" s="35">
        <v>47.42</v>
      </c>
      <c r="AP59" s="35">
        <v>48.03</v>
      </c>
      <c r="AQ59" s="35">
        <v>48.61</v>
      </c>
      <c r="AR59" s="35">
        <v>49.13</v>
      </c>
      <c r="AS59" s="35">
        <v>49.64</v>
      </c>
      <c r="AT59" s="35">
        <v>50.14</v>
      </c>
      <c r="AU59" s="35">
        <v>50.65</v>
      </c>
      <c r="AV59" s="35">
        <v>51.19</v>
      </c>
      <c r="AW59" s="35">
        <v>51.77</v>
      </c>
      <c r="AX59" s="35">
        <v>52.44</v>
      </c>
      <c r="AY59" s="35">
        <v>53.15</v>
      </c>
      <c r="AZ59" s="35">
        <v>53.83</v>
      </c>
      <c r="BA59" s="35">
        <v>54.54</v>
      </c>
      <c r="BB59" s="35">
        <v>55.32</v>
      </c>
      <c r="BC59" s="35">
        <v>56.01</v>
      </c>
    </row>
    <row r="60" spans="1:55" ht="13.5" customHeight="1" x14ac:dyDescent="0.15">
      <c r="A60" s="35" t="s">
        <v>198</v>
      </c>
      <c r="B60" s="35" t="s">
        <v>6</v>
      </c>
      <c r="C60" s="35" t="s">
        <v>23</v>
      </c>
      <c r="D60" s="35" t="s">
        <v>199</v>
      </c>
      <c r="E60" s="35">
        <v>0.38</v>
      </c>
      <c r="F60" s="35">
        <v>0.37</v>
      </c>
      <c r="G60" s="35">
        <v>0.41</v>
      </c>
      <c r="H60" s="35">
        <v>0.41</v>
      </c>
      <c r="I60" s="35">
        <v>0.42</v>
      </c>
      <c r="J60" s="35">
        <v>0.43</v>
      </c>
      <c r="K60" s="35">
        <v>0.41</v>
      </c>
      <c r="L60" s="35">
        <v>0.38</v>
      </c>
      <c r="M60" s="35">
        <v>0.38</v>
      </c>
      <c r="N60" s="35">
        <v>0.42</v>
      </c>
      <c r="O60" s="35">
        <v>0.39</v>
      </c>
      <c r="P60" s="35">
        <v>0.38</v>
      </c>
      <c r="Q60" s="35">
        <v>0.34</v>
      </c>
      <c r="R60" s="35">
        <v>0.32</v>
      </c>
      <c r="S60" s="35">
        <v>0.32</v>
      </c>
      <c r="T60" s="35">
        <v>0.3</v>
      </c>
      <c r="U60" s="35">
        <v>0.28999999999999998</v>
      </c>
      <c r="V60" s="35">
        <v>0.34</v>
      </c>
      <c r="W60" s="35">
        <v>0.27</v>
      </c>
      <c r="X60" s="35">
        <v>0.26</v>
      </c>
      <c r="Y60" s="35">
        <v>0.2</v>
      </c>
      <c r="Z60" s="35">
        <v>0.26</v>
      </c>
      <c r="AA60" s="35">
        <v>0.24</v>
      </c>
      <c r="AB60" s="35">
        <v>0.35</v>
      </c>
      <c r="AC60" s="35">
        <v>0.54</v>
      </c>
      <c r="AD60" s="35">
        <v>0.72</v>
      </c>
      <c r="AE60" s="35">
        <v>0.9</v>
      </c>
      <c r="AF60" s="35">
        <v>1.08</v>
      </c>
      <c r="AG60" s="35">
        <v>1.26</v>
      </c>
      <c r="AH60" s="35">
        <v>1.4</v>
      </c>
      <c r="AI60" s="35">
        <v>1.54</v>
      </c>
      <c r="AJ60" s="35">
        <v>1.67</v>
      </c>
      <c r="AK60" s="35">
        <v>1.79</v>
      </c>
      <c r="AL60" s="35">
        <v>1.91</v>
      </c>
      <c r="AM60" s="35">
        <v>2.02</v>
      </c>
      <c r="AN60" s="35">
        <v>2.12</v>
      </c>
      <c r="AO60" s="35">
        <v>2.23</v>
      </c>
      <c r="AP60" s="35">
        <v>2.33</v>
      </c>
      <c r="AQ60" s="35">
        <v>2.4300000000000002</v>
      </c>
      <c r="AR60" s="35">
        <v>2.5299999999999998</v>
      </c>
      <c r="AS60" s="35">
        <v>2.62</v>
      </c>
      <c r="AT60" s="35">
        <v>2.72</v>
      </c>
      <c r="AU60" s="35">
        <v>2.81</v>
      </c>
      <c r="AV60" s="35">
        <v>2.9</v>
      </c>
      <c r="AW60" s="35">
        <v>2.99</v>
      </c>
      <c r="AX60" s="35">
        <v>3.08</v>
      </c>
      <c r="AY60" s="35">
        <v>3.16</v>
      </c>
      <c r="AZ60" s="35">
        <v>3.25</v>
      </c>
      <c r="BA60" s="35">
        <v>3.34</v>
      </c>
      <c r="BB60" s="35">
        <v>3.43</v>
      </c>
      <c r="BC60" s="35">
        <v>3.52</v>
      </c>
    </row>
    <row r="61" spans="1:55" ht="13.5" customHeight="1" x14ac:dyDescent="0.15">
      <c r="A61" s="35" t="s">
        <v>198</v>
      </c>
      <c r="B61" s="35" t="s">
        <v>6</v>
      </c>
      <c r="C61" s="35" t="s">
        <v>24</v>
      </c>
      <c r="D61" s="35" t="s">
        <v>200</v>
      </c>
      <c r="E61" s="35">
        <v>0.38</v>
      </c>
      <c r="F61" s="35">
        <v>0.37</v>
      </c>
      <c r="G61" s="35">
        <v>0.41</v>
      </c>
      <c r="H61" s="35">
        <v>0.41</v>
      </c>
      <c r="I61" s="35">
        <v>0.42</v>
      </c>
      <c r="J61" s="35">
        <v>0.43</v>
      </c>
      <c r="K61" s="35">
        <v>0.41</v>
      </c>
      <c r="L61" s="35">
        <v>0.38</v>
      </c>
      <c r="M61" s="35">
        <v>0.38</v>
      </c>
      <c r="N61" s="35">
        <v>0.42</v>
      </c>
      <c r="O61" s="35">
        <v>0.39</v>
      </c>
      <c r="P61" s="35">
        <v>0.38</v>
      </c>
      <c r="Q61" s="35">
        <v>0.34</v>
      </c>
      <c r="R61" s="35">
        <v>0.32</v>
      </c>
      <c r="S61" s="35">
        <v>0.32</v>
      </c>
      <c r="T61" s="35">
        <v>0.3</v>
      </c>
      <c r="U61" s="35">
        <v>0.28999999999999998</v>
      </c>
      <c r="V61" s="35">
        <v>0.34</v>
      </c>
      <c r="W61" s="35">
        <v>0.27</v>
      </c>
      <c r="X61" s="35">
        <v>0.26</v>
      </c>
      <c r="Y61" s="35">
        <v>0.2</v>
      </c>
      <c r="Z61" s="35">
        <v>0.26</v>
      </c>
      <c r="AA61" s="35">
        <v>0.24</v>
      </c>
      <c r="AB61" s="35">
        <v>0.38</v>
      </c>
      <c r="AC61" s="35">
        <v>0.63</v>
      </c>
      <c r="AD61" s="35">
        <v>0.93</v>
      </c>
      <c r="AE61" s="35">
        <v>1.22</v>
      </c>
      <c r="AF61" s="35">
        <v>1.54</v>
      </c>
      <c r="AG61" s="35">
        <v>1.89</v>
      </c>
      <c r="AH61" s="35">
        <v>2.2799999999999998</v>
      </c>
      <c r="AI61" s="35">
        <v>2.73</v>
      </c>
      <c r="AJ61" s="35">
        <v>3.22</v>
      </c>
      <c r="AK61" s="35">
        <v>3.73</v>
      </c>
      <c r="AL61" s="35">
        <v>4.29</v>
      </c>
      <c r="AM61" s="35">
        <v>4.9000000000000004</v>
      </c>
      <c r="AN61" s="35">
        <v>5.56</v>
      </c>
      <c r="AO61" s="35">
        <v>6.31</v>
      </c>
      <c r="AP61" s="35">
        <v>7.13</v>
      </c>
      <c r="AQ61" s="35">
        <v>8.0399999999999991</v>
      </c>
      <c r="AR61" s="35">
        <v>8.9499999999999993</v>
      </c>
      <c r="AS61" s="35">
        <v>9.8800000000000008</v>
      </c>
      <c r="AT61" s="35">
        <v>10.81</v>
      </c>
      <c r="AU61" s="35">
        <v>11.74</v>
      </c>
      <c r="AV61" s="35">
        <v>12.67</v>
      </c>
      <c r="AW61" s="35">
        <v>13.6</v>
      </c>
      <c r="AX61" s="35">
        <v>14.54</v>
      </c>
      <c r="AY61" s="35">
        <v>15.48</v>
      </c>
      <c r="AZ61" s="35">
        <v>16.420000000000002</v>
      </c>
      <c r="BA61" s="35">
        <v>17.36</v>
      </c>
      <c r="BB61" s="35">
        <v>18.3</v>
      </c>
      <c r="BC61" s="35">
        <v>19.239999999999998</v>
      </c>
    </row>
    <row r="62" spans="1:55" ht="13.5" customHeight="1" x14ac:dyDescent="0.15">
      <c r="A62" s="35" t="s">
        <v>198</v>
      </c>
      <c r="B62" s="35" t="s">
        <v>6</v>
      </c>
      <c r="C62" s="35" t="s">
        <v>25</v>
      </c>
      <c r="D62" s="35" t="s">
        <v>201</v>
      </c>
      <c r="E62" s="35">
        <v>0.38</v>
      </c>
      <c r="F62" s="35">
        <v>0.37</v>
      </c>
      <c r="G62" s="35">
        <v>0.41</v>
      </c>
      <c r="H62" s="35">
        <v>0.41</v>
      </c>
      <c r="I62" s="35">
        <v>0.42</v>
      </c>
      <c r="J62" s="35">
        <v>0.43</v>
      </c>
      <c r="K62" s="35">
        <v>0.41</v>
      </c>
      <c r="L62" s="35">
        <v>0.38</v>
      </c>
      <c r="M62" s="35">
        <v>0.38</v>
      </c>
      <c r="N62" s="35">
        <v>0.42</v>
      </c>
      <c r="O62" s="35">
        <v>0.39</v>
      </c>
      <c r="P62" s="35">
        <v>0.38</v>
      </c>
      <c r="Q62" s="35">
        <v>0.34</v>
      </c>
      <c r="R62" s="35">
        <v>0.32</v>
      </c>
      <c r="S62" s="35">
        <v>0.32</v>
      </c>
      <c r="T62" s="35">
        <v>0.3</v>
      </c>
      <c r="U62" s="35">
        <v>0.28999999999999998</v>
      </c>
      <c r="V62" s="35">
        <v>0.34</v>
      </c>
      <c r="W62" s="35">
        <v>0.27</v>
      </c>
      <c r="X62" s="35">
        <v>0.26</v>
      </c>
      <c r="Y62" s="35">
        <v>0.2</v>
      </c>
      <c r="Z62" s="35">
        <v>0.26</v>
      </c>
      <c r="AA62" s="35">
        <v>0.24</v>
      </c>
      <c r="AB62" s="35">
        <v>0.64</v>
      </c>
      <c r="AC62" s="35">
        <v>1.3</v>
      </c>
      <c r="AD62" s="35">
        <v>2.2200000000000002</v>
      </c>
      <c r="AE62" s="35">
        <v>3.05</v>
      </c>
      <c r="AF62" s="35">
        <v>3.99</v>
      </c>
      <c r="AG62" s="35">
        <v>5.01</v>
      </c>
      <c r="AH62" s="35">
        <v>6.16</v>
      </c>
      <c r="AI62" s="35">
        <v>7.4</v>
      </c>
      <c r="AJ62" s="35">
        <v>8.73</v>
      </c>
      <c r="AK62" s="35">
        <v>10.11</v>
      </c>
      <c r="AL62" s="35">
        <v>11.58</v>
      </c>
      <c r="AM62" s="35">
        <v>13.13</v>
      </c>
      <c r="AN62" s="35">
        <v>14.75</v>
      </c>
      <c r="AO62" s="35">
        <v>16.37</v>
      </c>
      <c r="AP62" s="35">
        <v>18.010000000000002</v>
      </c>
      <c r="AQ62" s="35">
        <v>19.690000000000001</v>
      </c>
      <c r="AR62" s="35">
        <v>21.48</v>
      </c>
      <c r="AS62" s="35">
        <v>23.37</v>
      </c>
      <c r="AT62" s="35">
        <v>25.26</v>
      </c>
      <c r="AU62" s="35">
        <v>27.14</v>
      </c>
      <c r="AV62" s="35">
        <v>29</v>
      </c>
      <c r="AW62" s="35">
        <v>30.81</v>
      </c>
      <c r="AX62" s="35">
        <v>32.590000000000003</v>
      </c>
      <c r="AY62" s="35">
        <v>34.31</v>
      </c>
      <c r="AZ62" s="35">
        <v>35.9</v>
      </c>
      <c r="BA62" s="35">
        <v>37.4</v>
      </c>
      <c r="BB62" s="35">
        <v>38.92</v>
      </c>
      <c r="BC62" s="35">
        <v>40.42</v>
      </c>
    </row>
    <row r="63" spans="1:55" ht="13.5" customHeight="1" x14ac:dyDescent="0.15">
      <c r="A63" s="35" t="s">
        <v>202</v>
      </c>
      <c r="B63" s="35" t="s">
        <v>203</v>
      </c>
      <c r="C63" s="35" t="s">
        <v>23</v>
      </c>
      <c r="D63" s="35" t="s">
        <v>204</v>
      </c>
      <c r="E63" s="35">
        <v>88984.01</v>
      </c>
      <c r="F63" s="35">
        <v>90130.01</v>
      </c>
      <c r="G63" s="35">
        <v>84557.01</v>
      </c>
      <c r="H63" s="35">
        <v>91845.47</v>
      </c>
      <c r="I63" s="35">
        <v>100232.02</v>
      </c>
      <c r="J63" s="35">
        <v>105722.01</v>
      </c>
      <c r="K63" s="35">
        <v>113399.02</v>
      </c>
      <c r="L63" s="35">
        <v>113508.01</v>
      </c>
      <c r="M63" s="35">
        <v>121910.02</v>
      </c>
      <c r="N63" s="35">
        <v>122336.02</v>
      </c>
      <c r="O63" s="35">
        <v>126015.02</v>
      </c>
      <c r="P63" s="35">
        <v>129506.02</v>
      </c>
      <c r="Q63" s="35">
        <v>135481.70000000001</v>
      </c>
      <c r="R63" s="35">
        <v>138892.35999999999</v>
      </c>
      <c r="S63" s="35">
        <v>138576.04999999999</v>
      </c>
      <c r="T63" s="35">
        <v>145447.01999999999</v>
      </c>
      <c r="U63" s="35">
        <v>147220.01999999999</v>
      </c>
      <c r="V63" s="35">
        <v>145644.78</v>
      </c>
      <c r="W63" s="35">
        <v>146800.39000000001</v>
      </c>
      <c r="X63" s="35">
        <v>139555.03</v>
      </c>
      <c r="Y63" s="35">
        <v>143533.78</v>
      </c>
      <c r="Z63" s="35">
        <v>151005.59</v>
      </c>
      <c r="AA63" s="35">
        <v>149106.85999999999</v>
      </c>
      <c r="AB63" s="35">
        <v>157797.5</v>
      </c>
      <c r="AC63" s="35">
        <v>162207.22</v>
      </c>
      <c r="AD63" s="35">
        <v>169486.56</v>
      </c>
      <c r="AE63" s="35">
        <v>177281.44</v>
      </c>
      <c r="AF63" s="35">
        <v>184033.48</v>
      </c>
      <c r="AG63" s="35">
        <v>191067.56</v>
      </c>
      <c r="AH63" s="35">
        <v>196845.41</v>
      </c>
      <c r="AI63" s="35">
        <v>202522.13</v>
      </c>
      <c r="AJ63" s="35">
        <v>208080.47</v>
      </c>
      <c r="AK63" s="35">
        <v>213692.45</v>
      </c>
      <c r="AL63" s="35">
        <v>219302.41</v>
      </c>
      <c r="AM63" s="35">
        <v>224841.67</v>
      </c>
      <c r="AN63" s="35">
        <v>230338.86</v>
      </c>
      <c r="AO63" s="35">
        <v>235955.94</v>
      </c>
      <c r="AP63" s="35">
        <v>241628.25</v>
      </c>
      <c r="AQ63" s="35">
        <v>247381.33</v>
      </c>
      <c r="AR63" s="35">
        <v>253213.22</v>
      </c>
      <c r="AS63" s="35">
        <v>259138.14</v>
      </c>
      <c r="AT63" s="35">
        <v>265178.09000000003</v>
      </c>
      <c r="AU63" s="35">
        <v>270884.59000000003</v>
      </c>
      <c r="AV63" s="35">
        <v>276530.56</v>
      </c>
      <c r="AW63" s="35">
        <v>282072.44</v>
      </c>
      <c r="AX63" s="35">
        <v>287506.34000000003</v>
      </c>
      <c r="AY63" s="35">
        <v>293032.96999999997</v>
      </c>
      <c r="AZ63" s="35">
        <v>298553.09000000003</v>
      </c>
      <c r="BA63" s="35">
        <v>304027.65999999997</v>
      </c>
      <c r="BB63" s="35">
        <v>309390.13</v>
      </c>
      <c r="BC63" s="35">
        <v>314628.25</v>
      </c>
    </row>
    <row r="64" spans="1:55" ht="13.5" customHeight="1" x14ac:dyDescent="0.15">
      <c r="A64" s="35" t="s">
        <v>202</v>
      </c>
      <c r="B64" s="35" t="s">
        <v>203</v>
      </c>
      <c r="C64" s="35" t="s">
        <v>24</v>
      </c>
      <c r="D64" s="35" t="s">
        <v>205</v>
      </c>
      <c r="E64" s="35">
        <v>88984.01</v>
      </c>
      <c r="F64" s="35">
        <v>90130.01</v>
      </c>
      <c r="G64" s="35">
        <v>84557.01</v>
      </c>
      <c r="H64" s="35">
        <v>91845.47</v>
      </c>
      <c r="I64" s="35">
        <v>100232.02</v>
      </c>
      <c r="J64" s="35">
        <v>105722.01</v>
      </c>
      <c r="K64" s="35">
        <v>113399.02</v>
      </c>
      <c r="L64" s="35">
        <v>113508.01</v>
      </c>
      <c r="M64" s="35">
        <v>121910.02</v>
      </c>
      <c r="N64" s="35">
        <v>122336.02</v>
      </c>
      <c r="O64" s="35">
        <v>126015.02</v>
      </c>
      <c r="P64" s="35">
        <v>129506.02</v>
      </c>
      <c r="Q64" s="35">
        <v>135481.70000000001</v>
      </c>
      <c r="R64" s="35">
        <v>138892.35999999999</v>
      </c>
      <c r="S64" s="35">
        <v>138576.04999999999</v>
      </c>
      <c r="T64" s="35">
        <v>145447.01999999999</v>
      </c>
      <c r="U64" s="35">
        <v>147220.01999999999</v>
      </c>
      <c r="V64" s="35">
        <v>145644.78</v>
      </c>
      <c r="W64" s="35">
        <v>146800.39000000001</v>
      </c>
      <c r="X64" s="35">
        <v>139555.03</v>
      </c>
      <c r="Y64" s="35">
        <v>143533.78</v>
      </c>
      <c r="Z64" s="35">
        <v>151005.59</v>
      </c>
      <c r="AA64" s="35">
        <v>149106.85999999999</v>
      </c>
      <c r="AB64" s="35">
        <v>158208.92000000001</v>
      </c>
      <c r="AC64" s="35">
        <v>164313.47</v>
      </c>
      <c r="AD64" s="35">
        <v>173559.72</v>
      </c>
      <c r="AE64" s="35">
        <v>182144.56</v>
      </c>
      <c r="AF64" s="35">
        <v>189545.3</v>
      </c>
      <c r="AG64" s="35">
        <v>196114.83</v>
      </c>
      <c r="AH64" s="35">
        <v>201607.8</v>
      </c>
      <c r="AI64" s="35">
        <v>207154.58</v>
      </c>
      <c r="AJ64" s="35">
        <v>212545.56</v>
      </c>
      <c r="AK64" s="35">
        <v>217524.44</v>
      </c>
      <c r="AL64" s="35">
        <v>222696.83</v>
      </c>
      <c r="AM64" s="35">
        <v>227748.44</v>
      </c>
      <c r="AN64" s="35">
        <v>232754.31</v>
      </c>
      <c r="AO64" s="35">
        <v>238040.69</v>
      </c>
      <c r="AP64" s="35">
        <v>243473.88</v>
      </c>
      <c r="AQ64" s="35">
        <v>249102.16</v>
      </c>
      <c r="AR64" s="35">
        <v>254753.86</v>
      </c>
      <c r="AS64" s="35">
        <v>260430.83</v>
      </c>
      <c r="AT64" s="35">
        <v>266073.84000000003</v>
      </c>
      <c r="AU64" s="35">
        <v>271541.56</v>
      </c>
      <c r="AV64" s="35">
        <v>276816.56</v>
      </c>
      <c r="AW64" s="35">
        <v>281907.46999999997</v>
      </c>
      <c r="AX64" s="35">
        <v>286921.09000000003</v>
      </c>
      <c r="AY64" s="35">
        <v>291748.13</v>
      </c>
      <c r="AZ64" s="35">
        <v>296517.56</v>
      </c>
      <c r="BA64" s="35">
        <v>301201.5</v>
      </c>
      <c r="BB64" s="35">
        <v>305876.81</v>
      </c>
      <c r="BC64" s="35">
        <v>310695.34000000003</v>
      </c>
    </row>
    <row r="65" spans="1:55" ht="13.5" customHeight="1" x14ac:dyDescent="0.15">
      <c r="A65" s="35" t="s">
        <v>202</v>
      </c>
      <c r="B65" s="35" t="s">
        <v>203</v>
      </c>
      <c r="C65" s="35" t="s">
        <v>25</v>
      </c>
      <c r="D65" s="35" t="s">
        <v>206</v>
      </c>
      <c r="E65" s="35">
        <v>88984.01</v>
      </c>
      <c r="F65" s="35">
        <v>90130.01</v>
      </c>
      <c r="G65" s="35">
        <v>84557.01</v>
      </c>
      <c r="H65" s="35">
        <v>91845.47</v>
      </c>
      <c r="I65" s="35">
        <v>100232.02</v>
      </c>
      <c r="J65" s="35">
        <v>105722.01</v>
      </c>
      <c r="K65" s="35">
        <v>113399.02</v>
      </c>
      <c r="L65" s="35">
        <v>113508.01</v>
      </c>
      <c r="M65" s="35">
        <v>121910.02</v>
      </c>
      <c r="N65" s="35">
        <v>122336.02</v>
      </c>
      <c r="O65" s="35">
        <v>126015.02</v>
      </c>
      <c r="P65" s="35">
        <v>129506.02</v>
      </c>
      <c r="Q65" s="35">
        <v>135481.70000000001</v>
      </c>
      <c r="R65" s="35">
        <v>138892.35999999999</v>
      </c>
      <c r="S65" s="35">
        <v>138576.04999999999</v>
      </c>
      <c r="T65" s="35">
        <v>145447.01999999999</v>
      </c>
      <c r="U65" s="35">
        <v>147220.01999999999</v>
      </c>
      <c r="V65" s="35">
        <v>145644.78</v>
      </c>
      <c r="W65" s="35">
        <v>146800.39000000001</v>
      </c>
      <c r="X65" s="35">
        <v>139555.03</v>
      </c>
      <c r="Y65" s="35">
        <v>143533.78</v>
      </c>
      <c r="Z65" s="35">
        <v>151005.59</v>
      </c>
      <c r="AA65" s="35">
        <v>149106.85999999999</v>
      </c>
      <c r="AB65" s="35">
        <v>158946.22</v>
      </c>
      <c r="AC65" s="35">
        <v>167034.67000000001</v>
      </c>
      <c r="AD65" s="35">
        <v>179008.09</v>
      </c>
      <c r="AE65" s="35">
        <v>188735.2</v>
      </c>
      <c r="AF65" s="35">
        <v>196995.58</v>
      </c>
      <c r="AG65" s="35">
        <v>202271.75</v>
      </c>
      <c r="AH65" s="35">
        <v>207581.88</v>
      </c>
      <c r="AI65" s="35">
        <v>213528.06</v>
      </c>
      <c r="AJ65" s="35">
        <v>219526.13</v>
      </c>
      <c r="AK65" s="35">
        <v>225227.42</v>
      </c>
      <c r="AL65" s="35">
        <v>231317.13</v>
      </c>
      <c r="AM65" s="35">
        <v>237534.53</v>
      </c>
      <c r="AN65" s="35">
        <v>243896.02</v>
      </c>
      <c r="AO65" s="35">
        <v>250177.98</v>
      </c>
      <c r="AP65" s="35">
        <v>256589.17</v>
      </c>
      <c r="AQ65" s="35">
        <v>263049.09000000003</v>
      </c>
      <c r="AR65" s="35">
        <v>269587.13</v>
      </c>
      <c r="AS65" s="35">
        <v>276166.40999999997</v>
      </c>
      <c r="AT65" s="35">
        <v>282807.69</v>
      </c>
      <c r="AU65" s="35">
        <v>289301</v>
      </c>
      <c r="AV65" s="35">
        <v>295973.90999999997</v>
      </c>
      <c r="AW65" s="35">
        <v>302870.44</v>
      </c>
      <c r="AX65" s="35">
        <v>310184.84000000003</v>
      </c>
      <c r="AY65" s="35">
        <v>317859.71999999997</v>
      </c>
      <c r="AZ65" s="35">
        <v>325200.94</v>
      </c>
      <c r="BA65" s="35">
        <v>332705.31</v>
      </c>
      <c r="BB65" s="35">
        <v>340655.53</v>
      </c>
      <c r="BC65" s="35">
        <v>348038.03</v>
      </c>
    </row>
    <row r="66" spans="1:55" ht="13.5" customHeight="1" x14ac:dyDescent="0.15">
      <c r="A66" s="35" t="s">
        <v>207</v>
      </c>
      <c r="B66" s="35" t="s">
        <v>203</v>
      </c>
      <c r="C66" s="35" t="s">
        <v>23</v>
      </c>
      <c r="D66" s="35" t="s">
        <v>208</v>
      </c>
      <c r="E66" s="35">
        <v>1568</v>
      </c>
      <c r="F66" s="35">
        <v>1098</v>
      </c>
      <c r="G66" s="35">
        <v>718</v>
      </c>
      <c r="H66" s="35">
        <v>741</v>
      </c>
      <c r="I66" s="35">
        <v>1516</v>
      </c>
      <c r="J66" s="35">
        <v>2026</v>
      </c>
      <c r="K66" s="35">
        <v>2067</v>
      </c>
      <c r="L66" s="35">
        <v>2197</v>
      </c>
      <c r="M66" s="35">
        <v>2744</v>
      </c>
      <c r="N66" s="35">
        <v>2381</v>
      </c>
      <c r="O66" s="35">
        <v>2565</v>
      </c>
      <c r="P66" s="35">
        <v>3146</v>
      </c>
      <c r="Q66" s="35">
        <v>3037</v>
      </c>
      <c r="R66" s="35">
        <v>2658</v>
      </c>
      <c r="S66" s="35">
        <v>3041</v>
      </c>
      <c r="T66" s="35">
        <v>2928</v>
      </c>
      <c r="U66" s="35">
        <v>2369</v>
      </c>
      <c r="V66" s="35">
        <v>2251.1799999999998</v>
      </c>
      <c r="W66" s="35">
        <v>2292.0300000000002</v>
      </c>
      <c r="X66" s="35">
        <v>1285.1300000000001</v>
      </c>
      <c r="Y66" s="35">
        <v>1869.75</v>
      </c>
      <c r="Z66" s="35">
        <v>2974.08</v>
      </c>
      <c r="AA66" s="35">
        <v>2669.4</v>
      </c>
      <c r="AB66" s="35">
        <v>3132.94</v>
      </c>
      <c r="AC66" s="35">
        <v>2473.73</v>
      </c>
      <c r="AD66" s="35">
        <v>2197.16</v>
      </c>
      <c r="AE66" s="35">
        <v>2069.0300000000002</v>
      </c>
      <c r="AF66" s="35">
        <v>2028.87</v>
      </c>
      <c r="AG66" s="35">
        <v>2052.38</v>
      </c>
      <c r="AH66" s="35">
        <v>2107.08</v>
      </c>
      <c r="AI66" s="35">
        <v>2159.56</v>
      </c>
      <c r="AJ66" s="35">
        <v>2232.5500000000002</v>
      </c>
      <c r="AK66" s="35">
        <v>2295.5500000000002</v>
      </c>
      <c r="AL66" s="35">
        <v>2349.46</v>
      </c>
      <c r="AM66" s="35">
        <v>2371.0100000000002</v>
      </c>
      <c r="AN66" s="35">
        <v>2423.86</v>
      </c>
      <c r="AO66" s="35">
        <v>2478.2600000000002</v>
      </c>
      <c r="AP66" s="35">
        <v>2536.7600000000002</v>
      </c>
      <c r="AQ66" s="35">
        <v>2596.39</v>
      </c>
      <c r="AR66" s="35">
        <v>2662.45</v>
      </c>
      <c r="AS66" s="35">
        <v>2726.2</v>
      </c>
      <c r="AT66" s="35">
        <v>2769.69</v>
      </c>
      <c r="AU66" s="35">
        <v>2807.49</v>
      </c>
      <c r="AV66" s="35">
        <v>2838.84</v>
      </c>
      <c r="AW66" s="35">
        <v>2860.61</v>
      </c>
      <c r="AX66" s="35">
        <v>2875.71</v>
      </c>
      <c r="AY66" s="35">
        <v>2888.51</v>
      </c>
      <c r="AZ66" s="35">
        <v>2897.34</v>
      </c>
      <c r="BA66" s="35">
        <v>2897.62</v>
      </c>
      <c r="BB66" s="35">
        <v>2892.32</v>
      </c>
      <c r="BC66" s="35">
        <v>2887.06</v>
      </c>
    </row>
    <row r="67" spans="1:55" ht="13.5" customHeight="1" x14ac:dyDescent="0.15">
      <c r="A67" s="35" t="s">
        <v>207</v>
      </c>
      <c r="B67" s="35" t="s">
        <v>203</v>
      </c>
      <c r="C67" s="35" t="s">
        <v>24</v>
      </c>
      <c r="D67" s="35" t="s">
        <v>209</v>
      </c>
      <c r="E67" s="35">
        <v>1568</v>
      </c>
      <c r="F67" s="35">
        <v>1098</v>
      </c>
      <c r="G67" s="35">
        <v>718</v>
      </c>
      <c r="H67" s="35">
        <v>741</v>
      </c>
      <c r="I67" s="35">
        <v>1516</v>
      </c>
      <c r="J67" s="35">
        <v>2026</v>
      </c>
      <c r="K67" s="35">
        <v>2067</v>
      </c>
      <c r="L67" s="35">
        <v>2197</v>
      </c>
      <c r="M67" s="35">
        <v>2744</v>
      </c>
      <c r="N67" s="35">
        <v>2381</v>
      </c>
      <c r="O67" s="35">
        <v>2565</v>
      </c>
      <c r="P67" s="35">
        <v>3146</v>
      </c>
      <c r="Q67" s="35">
        <v>3037</v>
      </c>
      <c r="R67" s="35">
        <v>2658</v>
      </c>
      <c r="S67" s="35">
        <v>3041</v>
      </c>
      <c r="T67" s="35">
        <v>2928</v>
      </c>
      <c r="U67" s="35">
        <v>2369</v>
      </c>
      <c r="V67" s="35">
        <v>2251.1799999999998</v>
      </c>
      <c r="W67" s="35">
        <v>2292.0300000000002</v>
      </c>
      <c r="X67" s="35">
        <v>1285.1300000000001</v>
      </c>
      <c r="Y67" s="35">
        <v>1869.75</v>
      </c>
      <c r="Z67" s="35">
        <v>2974.08</v>
      </c>
      <c r="AA67" s="35">
        <v>2669.4</v>
      </c>
      <c r="AB67" s="35">
        <v>2629.13</v>
      </c>
      <c r="AC67" s="35">
        <v>1754.01</v>
      </c>
      <c r="AD67" s="35">
        <v>1355.86</v>
      </c>
      <c r="AE67" s="35">
        <v>1124.23</v>
      </c>
      <c r="AF67" s="35">
        <v>987.57</v>
      </c>
      <c r="AG67" s="35">
        <v>892.44</v>
      </c>
      <c r="AH67" s="35">
        <v>823.92</v>
      </c>
      <c r="AI67" s="35">
        <v>759.93</v>
      </c>
      <c r="AJ67" s="35">
        <v>728.16</v>
      </c>
      <c r="AK67" s="35">
        <v>697.89</v>
      </c>
      <c r="AL67" s="35">
        <v>681.65</v>
      </c>
      <c r="AM67" s="35">
        <v>673.47</v>
      </c>
      <c r="AN67" s="35">
        <v>676.18</v>
      </c>
      <c r="AO67" s="35">
        <v>686</v>
      </c>
      <c r="AP67" s="35">
        <v>702.65</v>
      </c>
      <c r="AQ67" s="35">
        <v>725.2</v>
      </c>
      <c r="AR67" s="35">
        <v>753.3</v>
      </c>
      <c r="AS67" s="35">
        <v>786.52</v>
      </c>
      <c r="AT67" s="35">
        <v>822.84</v>
      </c>
      <c r="AU67" s="35">
        <v>862.87</v>
      </c>
      <c r="AV67" s="35">
        <v>904.08</v>
      </c>
      <c r="AW67" s="35">
        <v>944.81</v>
      </c>
      <c r="AX67" s="35">
        <v>986.94</v>
      </c>
      <c r="AY67" s="35">
        <v>1030.31</v>
      </c>
      <c r="AZ67" s="35">
        <v>1074.3</v>
      </c>
      <c r="BA67" s="35">
        <v>1150.21</v>
      </c>
      <c r="BB67" s="35">
        <v>1249.76</v>
      </c>
      <c r="BC67" s="35">
        <v>1361.83</v>
      </c>
    </row>
    <row r="68" spans="1:55" ht="13.5" customHeight="1" x14ac:dyDescent="0.15">
      <c r="A68" s="35" t="s">
        <v>207</v>
      </c>
      <c r="B68" s="35" t="s">
        <v>203</v>
      </c>
      <c r="C68" s="35" t="s">
        <v>25</v>
      </c>
      <c r="D68" s="35" t="s">
        <v>210</v>
      </c>
      <c r="E68" s="35">
        <v>1568</v>
      </c>
      <c r="F68" s="35">
        <v>1098</v>
      </c>
      <c r="G68" s="35">
        <v>718</v>
      </c>
      <c r="H68" s="35">
        <v>741</v>
      </c>
      <c r="I68" s="35">
        <v>1516</v>
      </c>
      <c r="J68" s="35">
        <v>2026</v>
      </c>
      <c r="K68" s="35">
        <v>2067</v>
      </c>
      <c r="L68" s="35">
        <v>2197</v>
      </c>
      <c r="M68" s="35">
        <v>2744</v>
      </c>
      <c r="N68" s="35">
        <v>2381</v>
      </c>
      <c r="O68" s="35">
        <v>2565</v>
      </c>
      <c r="P68" s="35">
        <v>3146</v>
      </c>
      <c r="Q68" s="35">
        <v>3037</v>
      </c>
      <c r="R68" s="35">
        <v>2658</v>
      </c>
      <c r="S68" s="35">
        <v>3041</v>
      </c>
      <c r="T68" s="35">
        <v>2928</v>
      </c>
      <c r="U68" s="35">
        <v>2369</v>
      </c>
      <c r="V68" s="35">
        <v>2251.1799999999998</v>
      </c>
      <c r="W68" s="35">
        <v>2292.0300000000002</v>
      </c>
      <c r="X68" s="35">
        <v>1285.1300000000001</v>
      </c>
      <c r="Y68" s="35">
        <v>1869.75</v>
      </c>
      <c r="Z68" s="35">
        <v>2974.08</v>
      </c>
      <c r="AA68" s="35">
        <v>2669.4</v>
      </c>
      <c r="AB68" s="35">
        <v>2657.6</v>
      </c>
      <c r="AC68" s="35">
        <v>1780.13</v>
      </c>
      <c r="AD68" s="35">
        <v>1426.86</v>
      </c>
      <c r="AE68" s="35">
        <v>1199.83</v>
      </c>
      <c r="AF68" s="35">
        <v>1051.26</v>
      </c>
      <c r="AG68" s="35">
        <v>917.86</v>
      </c>
      <c r="AH68" s="35">
        <v>813.77</v>
      </c>
      <c r="AI68" s="35">
        <v>720.29</v>
      </c>
      <c r="AJ68" s="35">
        <v>664.71</v>
      </c>
      <c r="AK68" s="35">
        <v>619.05999999999995</v>
      </c>
      <c r="AL68" s="35">
        <v>589.34</v>
      </c>
      <c r="AM68" s="35">
        <v>569.65</v>
      </c>
      <c r="AN68" s="35">
        <v>561.80999999999995</v>
      </c>
      <c r="AO68" s="35">
        <v>562.85</v>
      </c>
      <c r="AP68" s="35">
        <v>572.30999999999995</v>
      </c>
      <c r="AQ68" s="35">
        <v>591.32000000000005</v>
      </c>
      <c r="AR68" s="35">
        <v>623.82000000000005</v>
      </c>
      <c r="AS68" s="35">
        <v>683.48</v>
      </c>
      <c r="AT68" s="35">
        <v>794.63</v>
      </c>
      <c r="AU68" s="35">
        <v>941.54</v>
      </c>
      <c r="AV68" s="35">
        <v>1112.18</v>
      </c>
      <c r="AW68" s="35">
        <v>1270.25</v>
      </c>
      <c r="AX68" s="35">
        <v>1374.86</v>
      </c>
      <c r="AY68" s="35">
        <v>1509.4</v>
      </c>
      <c r="AZ68" s="35">
        <v>1598.92</v>
      </c>
      <c r="BA68" s="35">
        <v>1653.43</v>
      </c>
      <c r="BB68" s="35">
        <v>1739.51</v>
      </c>
      <c r="BC68" s="35">
        <v>1818.33</v>
      </c>
    </row>
    <row r="69" spans="1:55" ht="13.5" customHeight="1" x14ac:dyDescent="0.15">
      <c r="A69" s="35" t="s">
        <v>211</v>
      </c>
      <c r="B69" s="35" t="s">
        <v>203</v>
      </c>
      <c r="C69" s="35" t="s">
        <v>23</v>
      </c>
      <c r="D69" s="35" t="s">
        <v>212</v>
      </c>
      <c r="E69" s="35">
        <v>2927</v>
      </c>
      <c r="F69" s="35">
        <v>1399</v>
      </c>
      <c r="G69" s="35">
        <v>1000</v>
      </c>
      <c r="H69" s="35">
        <v>1369</v>
      </c>
      <c r="I69" s="35">
        <v>4537</v>
      </c>
      <c r="J69" s="35">
        <v>5537</v>
      </c>
      <c r="K69" s="35">
        <v>7520</v>
      </c>
      <c r="L69" s="35">
        <v>11748</v>
      </c>
      <c r="M69" s="35">
        <v>13419</v>
      </c>
      <c r="N69" s="35">
        <v>10466</v>
      </c>
      <c r="O69" s="35">
        <v>16715</v>
      </c>
      <c r="P69" s="35">
        <v>19449</v>
      </c>
      <c r="Q69" s="35">
        <v>19571</v>
      </c>
      <c r="R69" s="35">
        <v>20032</v>
      </c>
      <c r="S69" s="35">
        <v>18684</v>
      </c>
      <c r="T69" s="35">
        <v>22068</v>
      </c>
      <c r="U69" s="35">
        <v>20703</v>
      </c>
      <c r="V69" s="35">
        <v>11663</v>
      </c>
      <c r="W69" s="35">
        <v>6810.88</v>
      </c>
      <c r="X69" s="35">
        <v>3446.83</v>
      </c>
      <c r="Y69" s="35">
        <v>6719.96</v>
      </c>
      <c r="Z69" s="35">
        <v>12288.1</v>
      </c>
      <c r="AA69" s="35">
        <v>15371.4</v>
      </c>
      <c r="AB69" s="35">
        <v>15773.45</v>
      </c>
      <c r="AC69" s="35">
        <v>14426</v>
      </c>
      <c r="AD69" s="35">
        <v>15159.74</v>
      </c>
      <c r="AE69" s="35">
        <v>16111.41</v>
      </c>
      <c r="AF69" s="35">
        <v>17246.8</v>
      </c>
      <c r="AG69" s="35">
        <v>18020.2</v>
      </c>
      <c r="AH69" s="35">
        <v>18416</v>
      </c>
      <c r="AI69" s="35">
        <v>18531.79</v>
      </c>
      <c r="AJ69" s="35">
        <v>18488.189999999999</v>
      </c>
      <c r="AK69" s="35">
        <v>18365.71</v>
      </c>
      <c r="AL69" s="35">
        <v>18160.54</v>
      </c>
      <c r="AM69" s="35">
        <v>17870.009999999998</v>
      </c>
      <c r="AN69" s="35">
        <v>17433.55</v>
      </c>
      <c r="AO69" s="35">
        <v>17002.88</v>
      </c>
      <c r="AP69" s="35">
        <v>16577.34</v>
      </c>
      <c r="AQ69" s="35">
        <v>16269.69</v>
      </c>
      <c r="AR69" s="35">
        <v>16033.73</v>
      </c>
      <c r="AS69" s="35">
        <v>15845.89</v>
      </c>
      <c r="AT69" s="35">
        <v>15591.23</v>
      </c>
      <c r="AU69" s="35">
        <v>15292.39</v>
      </c>
      <c r="AV69" s="35">
        <v>14964.16</v>
      </c>
      <c r="AW69" s="35">
        <v>14612.09</v>
      </c>
      <c r="AX69" s="35">
        <v>14235.7</v>
      </c>
      <c r="AY69" s="35">
        <v>13857.84</v>
      </c>
      <c r="AZ69" s="35">
        <v>13468.11</v>
      </c>
      <c r="BA69" s="35">
        <v>13051.16</v>
      </c>
      <c r="BB69" s="35">
        <v>12617.21</v>
      </c>
      <c r="BC69" s="35">
        <v>12170.69</v>
      </c>
    </row>
    <row r="70" spans="1:55" ht="13.5" customHeight="1" x14ac:dyDescent="0.15">
      <c r="A70" s="35" t="s">
        <v>211</v>
      </c>
      <c r="B70" s="35" t="s">
        <v>203</v>
      </c>
      <c r="C70" s="35" t="s">
        <v>24</v>
      </c>
      <c r="D70" s="35" t="s">
        <v>213</v>
      </c>
      <c r="E70" s="35">
        <v>2927</v>
      </c>
      <c r="F70" s="35">
        <v>1399</v>
      </c>
      <c r="G70" s="35">
        <v>1000</v>
      </c>
      <c r="H70" s="35">
        <v>1369</v>
      </c>
      <c r="I70" s="35">
        <v>4537</v>
      </c>
      <c r="J70" s="35">
        <v>5537</v>
      </c>
      <c r="K70" s="35">
        <v>7520</v>
      </c>
      <c r="L70" s="35">
        <v>11748</v>
      </c>
      <c r="M70" s="35">
        <v>13419</v>
      </c>
      <c r="N70" s="35">
        <v>10466</v>
      </c>
      <c r="O70" s="35">
        <v>16715</v>
      </c>
      <c r="P70" s="35">
        <v>19449</v>
      </c>
      <c r="Q70" s="35">
        <v>19571</v>
      </c>
      <c r="R70" s="35">
        <v>20032</v>
      </c>
      <c r="S70" s="35">
        <v>18684</v>
      </c>
      <c r="T70" s="35">
        <v>22068</v>
      </c>
      <c r="U70" s="35">
        <v>20703</v>
      </c>
      <c r="V70" s="35">
        <v>11663</v>
      </c>
      <c r="W70" s="35">
        <v>6810.88</v>
      </c>
      <c r="X70" s="35">
        <v>3446.83</v>
      </c>
      <c r="Y70" s="35">
        <v>6719.96</v>
      </c>
      <c r="Z70" s="35">
        <v>12288.1</v>
      </c>
      <c r="AA70" s="35">
        <v>15371.4</v>
      </c>
      <c r="AB70" s="35">
        <v>13149.12</v>
      </c>
      <c r="AC70" s="35">
        <v>10391.02</v>
      </c>
      <c r="AD70" s="35">
        <v>9631.4599999999991</v>
      </c>
      <c r="AE70" s="35">
        <v>8870.2000000000007</v>
      </c>
      <c r="AF70" s="35">
        <v>8167.67</v>
      </c>
      <c r="AG70" s="35">
        <v>7150.61</v>
      </c>
      <c r="AH70" s="35">
        <v>6032.93</v>
      </c>
      <c r="AI70" s="35">
        <v>6131.19</v>
      </c>
      <c r="AJ70" s="35">
        <v>6130.79</v>
      </c>
      <c r="AK70" s="35">
        <v>6018.93</v>
      </c>
      <c r="AL70" s="35">
        <v>5872.1</v>
      </c>
      <c r="AM70" s="35">
        <v>5671.76</v>
      </c>
      <c r="AN70" s="35">
        <v>5402.13</v>
      </c>
      <c r="AO70" s="35">
        <v>5131.62</v>
      </c>
      <c r="AP70" s="35">
        <v>4862.7</v>
      </c>
      <c r="AQ70" s="35">
        <v>4643.34</v>
      </c>
      <c r="AR70" s="35">
        <v>4453.04</v>
      </c>
      <c r="AS70" s="35">
        <v>4289.67</v>
      </c>
      <c r="AT70" s="35">
        <v>4084.27</v>
      </c>
      <c r="AU70" s="35">
        <v>3888.08</v>
      </c>
      <c r="AV70" s="35">
        <v>3693</v>
      </c>
      <c r="AW70" s="35">
        <v>3505.08</v>
      </c>
      <c r="AX70" s="35">
        <v>3330.91</v>
      </c>
      <c r="AY70" s="35">
        <v>3160.43</v>
      </c>
      <c r="AZ70" s="35">
        <v>2994.7</v>
      </c>
      <c r="BA70" s="35">
        <v>2714.8</v>
      </c>
      <c r="BB70" s="35">
        <v>2376.56</v>
      </c>
      <c r="BC70" s="35">
        <v>2031.36</v>
      </c>
    </row>
    <row r="71" spans="1:55" ht="13.5" customHeight="1" x14ac:dyDescent="0.15">
      <c r="A71" s="35" t="s">
        <v>211</v>
      </c>
      <c r="B71" s="35" t="s">
        <v>203</v>
      </c>
      <c r="C71" s="35" t="s">
        <v>25</v>
      </c>
      <c r="D71" s="35" t="s">
        <v>214</v>
      </c>
      <c r="E71" s="35">
        <v>2927</v>
      </c>
      <c r="F71" s="35">
        <v>1399</v>
      </c>
      <c r="G71" s="35">
        <v>1000</v>
      </c>
      <c r="H71" s="35">
        <v>1369</v>
      </c>
      <c r="I71" s="35">
        <v>4537</v>
      </c>
      <c r="J71" s="35">
        <v>5537</v>
      </c>
      <c r="K71" s="35">
        <v>7520</v>
      </c>
      <c r="L71" s="35">
        <v>11748</v>
      </c>
      <c r="M71" s="35">
        <v>13419</v>
      </c>
      <c r="N71" s="35">
        <v>10466</v>
      </c>
      <c r="O71" s="35">
        <v>16715</v>
      </c>
      <c r="P71" s="35">
        <v>19449</v>
      </c>
      <c r="Q71" s="35">
        <v>19571</v>
      </c>
      <c r="R71" s="35">
        <v>20032</v>
      </c>
      <c r="S71" s="35">
        <v>18684</v>
      </c>
      <c r="T71" s="35">
        <v>22068</v>
      </c>
      <c r="U71" s="35">
        <v>20703</v>
      </c>
      <c r="V71" s="35">
        <v>11663</v>
      </c>
      <c r="W71" s="35">
        <v>6810.88</v>
      </c>
      <c r="X71" s="35">
        <v>3446.83</v>
      </c>
      <c r="Y71" s="35">
        <v>6719.96</v>
      </c>
      <c r="Z71" s="35">
        <v>12288.1</v>
      </c>
      <c r="AA71" s="35">
        <v>15371.4</v>
      </c>
      <c r="AB71" s="35">
        <v>13233.12</v>
      </c>
      <c r="AC71" s="35">
        <v>11145.45</v>
      </c>
      <c r="AD71" s="35">
        <v>11156.93</v>
      </c>
      <c r="AE71" s="35">
        <v>10652.99</v>
      </c>
      <c r="AF71" s="35">
        <v>9953.27</v>
      </c>
      <c r="AG71" s="35">
        <v>8520.31</v>
      </c>
      <c r="AH71" s="35">
        <v>6999.71</v>
      </c>
      <c r="AI71" s="35">
        <v>6893.34</v>
      </c>
      <c r="AJ71" s="35">
        <v>6654.34</v>
      </c>
      <c r="AK71" s="35">
        <v>6294.85</v>
      </c>
      <c r="AL71" s="35">
        <v>5939.55</v>
      </c>
      <c r="AM71" s="35">
        <v>5561.57</v>
      </c>
      <c r="AN71" s="35">
        <v>5167.82</v>
      </c>
      <c r="AO71" s="35">
        <v>4813.9399999999996</v>
      </c>
      <c r="AP71" s="35">
        <v>4509.6499999999996</v>
      </c>
      <c r="AQ71" s="35">
        <v>4288.3500000000004</v>
      </c>
      <c r="AR71" s="35">
        <v>4111.75</v>
      </c>
      <c r="AS71" s="35">
        <v>3961.91</v>
      </c>
      <c r="AT71" s="35">
        <v>3533.82</v>
      </c>
      <c r="AU71" s="35">
        <v>2990.49</v>
      </c>
      <c r="AV71" s="35">
        <v>2406.27</v>
      </c>
      <c r="AW71" s="35">
        <v>1834.97</v>
      </c>
      <c r="AX71" s="35">
        <v>1349.96</v>
      </c>
      <c r="AY71" s="35">
        <v>998.42</v>
      </c>
      <c r="AZ71" s="35">
        <v>734.08</v>
      </c>
      <c r="BA71" s="35">
        <v>564.02</v>
      </c>
      <c r="BB71" s="35">
        <v>465.36</v>
      </c>
      <c r="BC71" s="35">
        <v>381.28</v>
      </c>
    </row>
    <row r="72" spans="1:55" ht="13.5" customHeight="1" x14ac:dyDescent="0.15">
      <c r="A72" s="35" t="s">
        <v>215</v>
      </c>
      <c r="B72" s="35" t="s">
        <v>203</v>
      </c>
      <c r="C72" s="35" t="s">
        <v>23</v>
      </c>
      <c r="D72" s="35" t="s">
        <v>216</v>
      </c>
      <c r="E72" s="35">
        <v>49060</v>
      </c>
      <c r="F72" s="35">
        <v>43137</v>
      </c>
      <c r="G72" s="35">
        <v>40567</v>
      </c>
      <c r="H72" s="35">
        <v>47585</v>
      </c>
      <c r="I72" s="35">
        <v>54936</v>
      </c>
      <c r="J72" s="35">
        <v>56122</v>
      </c>
      <c r="K72" s="35">
        <v>57123</v>
      </c>
      <c r="L72" s="35">
        <v>59779</v>
      </c>
      <c r="M72" s="35">
        <v>65854</v>
      </c>
      <c r="N72" s="35">
        <v>65121</v>
      </c>
      <c r="O72" s="35">
        <v>64470</v>
      </c>
      <c r="P72" s="35">
        <v>67409</v>
      </c>
      <c r="Q72" s="35">
        <v>75132</v>
      </c>
      <c r="R72" s="35">
        <v>74896</v>
      </c>
      <c r="S72" s="35">
        <v>76573</v>
      </c>
      <c r="T72" s="35">
        <v>78770</v>
      </c>
      <c r="U72" s="35">
        <v>83847</v>
      </c>
      <c r="V72" s="35">
        <v>91421.7</v>
      </c>
      <c r="W72" s="35">
        <v>95347.6</v>
      </c>
      <c r="X72" s="35">
        <v>90979.5</v>
      </c>
      <c r="Y72" s="35">
        <v>87068.1</v>
      </c>
      <c r="Z72" s="35">
        <v>87566.8</v>
      </c>
      <c r="AA72" s="35">
        <v>77254.600000000006</v>
      </c>
      <c r="AB72" s="35">
        <v>80658.98</v>
      </c>
      <c r="AC72" s="35">
        <v>84429.92</v>
      </c>
      <c r="AD72" s="35">
        <v>89647.11</v>
      </c>
      <c r="AE72" s="35">
        <v>93961.4</v>
      </c>
      <c r="AF72" s="35">
        <v>99560.2</v>
      </c>
      <c r="AG72" s="35">
        <v>103460.23</v>
      </c>
      <c r="AH72" s="35">
        <v>105915.38</v>
      </c>
      <c r="AI72" s="35">
        <v>108578.28</v>
      </c>
      <c r="AJ72" s="35">
        <v>112340.69</v>
      </c>
      <c r="AK72" s="35">
        <v>116675.77</v>
      </c>
      <c r="AL72" s="35">
        <v>121399.47</v>
      </c>
      <c r="AM72" s="35">
        <v>126288.74</v>
      </c>
      <c r="AN72" s="35">
        <v>131493.81</v>
      </c>
      <c r="AO72" s="35">
        <v>136995.07999999999</v>
      </c>
      <c r="AP72" s="35">
        <v>142676.31</v>
      </c>
      <c r="AQ72" s="35">
        <v>148504.10999999999</v>
      </c>
      <c r="AR72" s="35">
        <v>154550.53</v>
      </c>
      <c r="AS72" s="35">
        <v>160886.25</v>
      </c>
      <c r="AT72" s="35">
        <v>166083.26999999999</v>
      </c>
      <c r="AU72" s="35">
        <v>170903</v>
      </c>
      <c r="AV72" s="35">
        <v>175585.36</v>
      </c>
      <c r="AW72" s="35">
        <v>180050.34</v>
      </c>
      <c r="AX72" s="35">
        <v>184310</v>
      </c>
      <c r="AY72" s="35">
        <v>188657.45</v>
      </c>
      <c r="AZ72" s="35">
        <v>192841.77</v>
      </c>
      <c r="BA72" s="35">
        <v>196468.91</v>
      </c>
      <c r="BB72" s="35">
        <v>199790.03</v>
      </c>
      <c r="BC72" s="35">
        <v>202870.5</v>
      </c>
    </row>
    <row r="73" spans="1:55" ht="13.5" customHeight="1" x14ac:dyDescent="0.15">
      <c r="A73" s="35" t="s">
        <v>215</v>
      </c>
      <c r="B73" s="35" t="s">
        <v>203</v>
      </c>
      <c r="C73" s="35" t="s">
        <v>24</v>
      </c>
      <c r="D73" s="35" t="s">
        <v>217</v>
      </c>
      <c r="E73" s="35">
        <v>49060</v>
      </c>
      <c r="F73" s="35">
        <v>43137</v>
      </c>
      <c r="G73" s="35">
        <v>40567</v>
      </c>
      <c r="H73" s="35">
        <v>47585</v>
      </c>
      <c r="I73" s="35">
        <v>54936</v>
      </c>
      <c r="J73" s="35">
        <v>56122</v>
      </c>
      <c r="K73" s="35">
        <v>57123</v>
      </c>
      <c r="L73" s="35">
        <v>59779</v>
      </c>
      <c r="M73" s="35">
        <v>65854</v>
      </c>
      <c r="N73" s="35">
        <v>65121</v>
      </c>
      <c r="O73" s="35">
        <v>64470</v>
      </c>
      <c r="P73" s="35">
        <v>67409</v>
      </c>
      <c r="Q73" s="35">
        <v>75132</v>
      </c>
      <c r="R73" s="35">
        <v>74896</v>
      </c>
      <c r="S73" s="35">
        <v>76573</v>
      </c>
      <c r="T73" s="35">
        <v>78770</v>
      </c>
      <c r="U73" s="35">
        <v>83847</v>
      </c>
      <c r="V73" s="35">
        <v>91421.7</v>
      </c>
      <c r="W73" s="35">
        <v>95347.6</v>
      </c>
      <c r="X73" s="35">
        <v>90979.5</v>
      </c>
      <c r="Y73" s="35">
        <v>87068.1</v>
      </c>
      <c r="Z73" s="35">
        <v>87566.8</v>
      </c>
      <c r="AA73" s="35">
        <v>77254.600000000006</v>
      </c>
      <c r="AB73" s="35">
        <v>84314.46</v>
      </c>
      <c r="AC73" s="35">
        <v>91721.26</v>
      </c>
      <c r="AD73" s="35">
        <v>100507.87</v>
      </c>
      <c r="AE73" s="35">
        <v>107069.74</v>
      </c>
      <c r="AF73" s="35">
        <v>114525.64</v>
      </c>
      <c r="AG73" s="35">
        <v>118551.5</v>
      </c>
      <c r="AH73" s="35">
        <v>120569.07</v>
      </c>
      <c r="AI73" s="35">
        <v>119628.61</v>
      </c>
      <c r="AJ73" s="35">
        <v>119140.3</v>
      </c>
      <c r="AK73" s="35">
        <v>118227.38</v>
      </c>
      <c r="AL73" s="35">
        <v>117606.34</v>
      </c>
      <c r="AM73" s="35">
        <v>116766.97</v>
      </c>
      <c r="AN73" s="35">
        <v>115953.25</v>
      </c>
      <c r="AO73" s="35">
        <v>115425.68</v>
      </c>
      <c r="AP73" s="35">
        <v>115039.7</v>
      </c>
      <c r="AQ73" s="35">
        <v>114883.73</v>
      </c>
      <c r="AR73" s="35">
        <v>114893.63</v>
      </c>
      <c r="AS73" s="35">
        <v>115213</v>
      </c>
      <c r="AT73" s="35">
        <v>114036.99</v>
      </c>
      <c r="AU73" s="35">
        <v>112884.48</v>
      </c>
      <c r="AV73" s="35">
        <v>111638.15</v>
      </c>
      <c r="AW73" s="35">
        <v>110335.86</v>
      </c>
      <c r="AX73" s="35">
        <v>109103.52</v>
      </c>
      <c r="AY73" s="35">
        <v>107829.6</v>
      </c>
      <c r="AZ73" s="35">
        <v>106618.55</v>
      </c>
      <c r="BA73" s="35">
        <v>101461.01</v>
      </c>
      <c r="BB73" s="35">
        <v>93685.83</v>
      </c>
      <c r="BC73" s="35">
        <v>84946.4</v>
      </c>
    </row>
    <row r="74" spans="1:55" ht="13.5" customHeight="1" x14ac:dyDescent="0.15">
      <c r="A74" s="35" t="s">
        <v>215</v>
      </c>
      <c r="B74" s="35" t="s">
        <v>203</v>
      </c>
      <c r="C74" s="35" t="s">
        <v>25</v>
      </c>
      <c r="D74" s="35" t="s">
        <v>218</v>
      </c>
      <c r="E74" s="35">
        <v>49060</v>
      </c>
      <c r="F74" s="35">
        <v>43137</v>
      </c>
      <c r="G74" s="35">
        <v>40567</v>
      </c>
      <c r="H74" s="35">
        <v>47585</v>
      </c>
      <c r="I74" s="35">
        <v>54936</v>
      </c>
      <c r="J74" s="35">
        <v>56122</v>
      </c>
      <c r="K74" s="35">
        <v>57123</v>
      </c>
      <c r="L74" s="35">
        <v>59779</v>
      </c>
      <c r="M74" s="35">
        <v>65854</v>
      </c>
      <c r="N74" s="35">
        <v>65121</v>
      </c>
      <c r="O74" s="35">
        <v>64470</v>
      </c>
      <c r="P74" s="35">
        <v>67409</v>
      </c>
      <c r="Q74" s="35">
        <v>75132</v>
      </c>
      <c r="R74" s="35">
        <v>74896</v>
      </c>
      <c r="S74" s="35">
        <v>76573</v>
      </c>
      <c r="T74" s="35">
        <v>78770</v>
      </c>
      <c r="U74" s="35">
        <v>83847</v>
      </c>
      <c r="V74" s="35">
        <v>91421.7</v>
      </c>
      <c r="W74" s="35">
        <v>95347.6</v>
      </c>
      <c r="X74" s="35">
        <v>90979.5</v>
      </c>
      <c r="Y74" s="35">
        <v>87068.1</v>
      </c>
      <c r="Z74" s="35">
        <v>87566.8</v>
      </c>
      <c r="AA74" s="35">
        <v>77254.600000000006</v>
      </c>
      <c r="AB74" s="35">
        <v>84306</v>
      </c>
      <c r="AC74" s="35">
        <v>91593.9</v>
      </c>
      <c r="AD74" s="35">
        <v>100632.52</v>
      </c>
      <c r="AE74" s="35">
        <v>104940.61</v>
      </c>
      <c r="AF74" s="35">
        <v>109200.25</v>
      </c>
      <c r="AG74" s="35">
        <v>107520.9</v>
      </c>
      <c r="AH74" s="35">
        <v>104722.68</v>
      </c>
      <c r="AI74" s="35">
        <v>99782.62</v>
      </c>
      <c r="AJ74" s="35">
        <v>95383.77</v>
      </c>
      <c r="AK74" s="35">
        <v>90785.02</v>
      </c>
      <c r="AL74" s="35">
        <v>87055.12</v>
      </c>
      <c r="AM74" s="35">
        <v>83886.96</v>
      </c>
      <c r="AN74" s="35">
        <v>81605.53</v>
      </c>
      <c r="AO74" s="35">
        <v>80231.360000000001</v>
      </c>
      <c r="AP74" s="35">
        <v>79706.36</v>
      </c>
      <c r="AQ74" s="35">
        <v>79955.39</v>
      </c>
      <c r="AR74" s="35">
        <v>81027.13</v>
      </c>
      <c r="AS74" s="35">
        <v>82787.839999999997</v>
      </c>
      <c r="AT74" s="35">
        <v>78460.95</v>
      </c>
      <c r="AU74" s="35">
        <v>70670.73</v>
      </c>
      <c r="AV74" s="35">
        <v>61258.91</v>
      </c>
      <c r="AW74" s="35">
        <v>51257.8</v>
      </c>
      <c r="AX74" s="35">
        <v>42379.43</v>
      </c>
      <c r="AY74" s="35">
        <v>36024.43</v>
      </c>
      <c r="AZ74" s="35">
        <v>31551.33</v>
      </c>
      <c r="BA74" s="35">
        <v>29342.5</v>
      </c>
      <c r="BB74" s="35">
        <v>28425.35</v>
      </c>
      <c r="BC74" s="35">
        <v>26349.53</v>
      </c>
    </row>
    <row r="75" spans="1:55" ht="13.5" customHeight="1" x14ac:dyDescent="0.15">
      <c r="A75" s="35" t="s">
        <v>219</v>
      </c>
      <c r="B75" s="35" t="s">
        <v>203</v>
      </c>
      <c r="C75" s="35" t="s">
        <v>23</v>
      </c>
      <c r="D75" s="35" t="s">
        <v>220</v>
      </c>
      <c r="E75" s="35">
        <v>6177</v>
      </c>
      <c r="F75" s="35">
        <v>7059</v>
      </c>
      <c r="G75" s="35">
        <v>5821</v>
      </c>
      <c r="H75" s="35">
        <v>7566</v>
      </c>
      <c r="I75" s="35">
        <v>7869</v>
      </c>
      <c r="J75" s="35">
        <v>6873</v>
      </c>
      <c r="K75" s="35">
        <v>7691</v>
      </c>
      <c r="L75" s="35">
        <v>7217</v>
      </c>
      <c r="M75" s="35">
        <v>7330</v>
      </c>
      <c r="N75" s="35">
        <v>8162</v>
      </c>
      <c r="O75" s="35">
        <v>7171</v>
      </c>
      <c r="P75" s="35">
        <v>6371</v>
      </c>
      <c r="Q75" s="35">
        <v>6395</v>
      </c>
      <c r="R75" s="35">
        <v>6207</v>
      </c>
      <c r="S75" s="35">
        <v>5514</v>
      </c>
      <c r="T75" s="35">
        <v>7039</v>
      </c>
      <c r="U75" s="35">
        <v>8285</v>
      </c>
      <c r="V75" s="35">
        <v>6113.61</v>
      </c>
      <c r="W75" s="35">
        <v>6901.52</v>
      </c>
      <c r="X75" s="35">
        <v>8478.16</v>
      </c>
      <c r="Y75" s="35">
        <v>10707</v>
      </c>
      <c r="Z75" s="35">
        <v>10876.8</v>
      </c>
      <c r="AA75" s="35">
        <v>7988.5</v>
      </c>
      <c r="AB75" s="35">
        <v>6450.24</v>
      </c>
      <c r="AC75" s="35">
        <v>6468.31</v>
      </c>
      <c r="AD75" s="35">
        <v>6486.36</v>
      </c>
      <c r="AE75" s="35">
        <v>7346.13</v>
      </c>
      <c r="AF75" s="35">
        <v>8205.06</v>
      </c>
      <c r="AG75" s="35">
        <v>9041.94</v>
      </c>
      <c r="AH75" s="35">
        <v>9878.01</v>
      </c>
      <c r="AI75" s="35">
        <v>10713.24</v>
      </c>
      <c r="AJ75" s="35">
        <v>10709.5</v>
      </c>
      <c r="AK75" s="35">
        <v>10705.77</v>
      </c>
      <c r="AL75" s="35">
        <v>10702.03</v>
      </c>
      <c r="AM75" s="35">
        <v>10698.29</v>
      </c>
      <c r="AN75" s="35">
        <v>10694.55</v>
      </c>
      <c r="AO75" s="35">
        <v>10692.4</v>
      </c>
      <c r="AP75" s="35">
        <v>10691.41</v>
      </c>
      <c r="AQ75" s="35">
        <v>10691.84</v>
      </c>
      <c r="AR75" s="35">
        <v>10693.94</v>
      </c>
      <c r="AS75" s="35">
        <v>10698.01</v>
      </c>
      <c r="AT75" s="35">
        <v>10654.44</v>
      </c>
      <c r="AU75" s="35">
        <v>10616.53</v>
      </c>
      <c r="AV75" s="35">
        <v>10584.63</v>
      </c>
      <c r="AW75" s="35">
        <v>10557.55</v>
      </c>
      <c r="AX75" s="35">
        <v>10536.03</v>
      </c>
      <c r="AY75" s="35">
        <v>10509.42</v>
      </c>
      <c r="AZ75" s="35">
        <v>10478.620000000001</v>
      </c>
      <c r="BA75" s="35">
        <v>10444.120000000001</v>
      </c>
      <c r="BB75" s="35">
        <v>10406.959999999999</v>
      </c>
      <c r="BC75" s="35">
        <v>10367.61</v>
      </c>
    </row>
    <row r="76" spans="1:55" ht="13.5" customHeight="1" x14ac:dyDescent="0.15">
      <c r="A76" s="35" t="s">
        <v>219</v>
      </c>
      <c r="B76" s="35" t="s">
        <v>203</v>
      </c>
      <c r="C76" s="35" t="s">
        <v>24</v>
      </c>
      <c r="D76" s="35" t="s">
        <v>221</v>
      </c>
      <c r="E76" s="35">
        <v>6177</v>
      </c>
      <c r="F76" s="35">
        <v>7059</v>
      </c>
      <c r="G76" s="35">
        <v>5821</v>
      </c>
      <c r="H76" s="35">
        <v>7566</v>
      </c>
      <c r="I76" s="35">
        <v>7869</v>
      </c>
      <c r="J76" s="35">
        <v>6873</v>
      </c>
      <c r="K76" s="35">
        <v>7691</v>
      </c>
      <c r="L76" s="35">
        <v>7217</v>
      </c>
      <c r="M76" s="35">
        <v>7330</v>
      </c>
      <c r="N76" s="35">
        <v>8162</v>
      </c>
      <c r="O76" s="35">
        <v>7171</v>
      </c>
      <c r="P76" s="35">
        <v>6371</v>
      </c>
      <c r="Q76" s="35">
        <v>6395</v>
      </c>
      <c r="R76" s="35">
        <v>6207</v>
      </c>
      <c r="S76" s="35">
        <v>5514</v>
      </c>
      <c r="T76" s="35">
        <v>7039</v>
      </c>
      <c r="U76" s="35">
        <v>8285</v>
      </c>
      <c r="V76" s="35">
        <v>6113.61</v>
      </c>
      <c r="W76" s="35">
        <v>6901.52</v>
      </c>
      <c r="X76" s="35">
        <v>8478.16</v>
      </c>
      <c r="Y76" s="35">
        <v>10707</v>
      </c>
      <c r="Z76" s="35">
        <v>10876.8</v>
      </c>
      <c r="AA76" s="35">
        <v>7988.5</v>
      </c>
      <c r="AB76" s="35">
        <v>6450.24</v>
      </c>
      <c r="AC76" s="35">
        <v>6468.31</v>
      </c>
      <c r="AD76" s="35">
        <v>6486.36</v>
      </c>
      <c r="AE76" s="35">
        <v>7346.13</v>
      </c>
      <c r="AF76" s="35">
        <v>8205.06</v>
      </c>
      <c r="AG76" s="35">
        <v>9041.94</v>
      </c>
      <c r="AH76" s="35">
        <v>9878.01</v>
      </c>
      <c r="AI76" s="35">
        <v>10713.24</v>
      </c>
      <c r="AJ76" s="35">
        <v>10709.5</v>
      </c>
      <c r="AK76" s="35">
        <v>10705.77</v>
      </c>
      <c r="AL76" s="35">
        <v>10702.03</v>
      </c>
      <c r="AM76" s="35">
        <v>10698.29</v>
      </c>
      <c r="AN76" s="35">
        <v>10694.55</v>
      </c>
      <c r="AO76" s="35">
        <v>10697.02</v>
      </c>
      <c r="AP76" s="35">
        <v>10705.94</v>
      </c>
      <c r="AQ76" s="35">
        <v>10722.47</v>
      </c>
      <c r="AR76" s="35">
        <v>10747.82</v>
      </c>
      <c r="AS76" s="35">
        <v>10795.54</v>
      </c>
      <c r="AT76" s="35">
        <v>10849.19</v>
      </c>
      <c r="AU76" s="35">
        <v>10938.45</v>
      </c>
      <c r="AV76" s="35">
        <v>11071.73</v>
      </c>
      <c r="AW76" s="35">
        <v>11235.98</v>
      </c>
      <c r="AX76" s="35">
        <v>11433.74</v>
      </c>
      <c r="AY76" s="35">
        <v>11654.67</v>
      </c>
      <c r="AZ76" s="35">
        <v>11898.08</v>
      </c>
      <c r="BA76" s="35">
        <v>12417.93</v>
      </c>
      <c r="BB76" s="35">
        <v>13168.69</v>
      </c>
      <c r="BC76" s="35">
        <v>14070.77</v>
      </c>
    </row>
    <row r="77" spans="1:55" ht="13.5" customHeight="1" x14ac:dyDescent="0.15">
      <c r="A77" s="35" t="s">
        <v>219</v>
      </c>
      <c r="B77" s="35" t="s">
        <v>203</v>
      </c>
      <c r="C77" s="35" t="s">
        <v>25</v>
      </c>
      <c r="D77" s="35" t="s">
        <v>222</v>
      </c>
      <c r="E77" s="35">
        <v>6177</v>
      </c>
      <c r="F77" s="35">
        <v>7059</v>
      </c>
      <c r="G77" s="35">
        <v>5821</v>
      </c>
      <c r="H77" s="35">
        <v>7566</v>
      </c>
      <c r="I77" s="35">
        <v>7869</v>
      </c>
      <c r="J77" s="35">
        <v>6873</v>
      </c>
      <c r="K77" s="35">
        <v>7691</v>
      </c>
      <c r="L77" s="35">
        <v>7217</v>
      </c>
      <c r="M77" s="35">
        <v>7330</v>
      </c>
      <c r="N77" s="35">
        <v>8162</v>
      </c>
      <c r="O77" s="35">
        <v>7171</v>
      </c>
      <c r="P77" s="35">
        <v>6371</v>
      </c>
      <c r="Q77" s="35">
        <v>6395</v>
      </c>
      <c r="R77" s="35">
        <v>6207</v>
      </c>
      <c r="S77" s="35">
        <v>5514</v>
      </c>
      <c r="T77" s="35">
        <v>7039</v>
      </c>
      <c r="U77" s="35">
        <v>8285</v>
      </c>
      <c r="V77" s="35">
        <v>6113.61</v>
      </c>
      <c r="W77" s="35">
        <v>6901.52</v>
      </c>
      <c r="X77" s="35">
        <v>8478.16</v>
      </c>
      <c r="Y77" s="35">
        <v>10707</v>
      </c>
      <c r="Z77" s="35">
        <v>10876.8</v>
      </c>
      <c r="AA77" s="35">
        <v>7988.5</v>
      </c>
      <c r="AB77" s="35">
        <v>6450.24</v>
      </c>
      <c r="AC77" s="35">
        <v>6468.31</v>
      </c>
      <c r="AD77" s="35">
        <v>6486.36</v>
      </c>
      <c r="AE77" s="35">
        <v>7346.13</v>
      </c>
      <c r="AF77" s="35">
        <v>8205.06</v>
      </c>
      <c r="AG77" s="35">
        <v>9041.94</v>
      </c>
      <c r="AH77" s="35">
        <v>9878.01</v>
      </c>
      <c r="AI77" s="35">
        <v>10713.24</v>
      </c>
      <c r="AJ77" s="35">
        <v>10709.5</v>
      </c>
      <c r="AK77" s="35">
        <v>10705.77</v>
      </c>
      <c r="AL77" s="35">
        <v>10702.03</v>
      </c>
      <c r="AM77" s="35">
        <v>10698.29</v>
      </c>
      <c r="AN77" s="35">
        <v>10694.55</v>
      </c>
      <c r="AO77" s="35">
        <v>10694.67</v>
      </c>
      <c r="AP77" s="35">
        <v>10699.36</v>
      </c>
      <c r="AQ77" s="35">
        <v>10711.33</v>
      </c>
      <c r="AR77" s="35">
        <v>10748.47</v>
      </c>
      <c r="AS77" s="35">
        <v>10855.31</v>
      </c>
      <c r="AT77" s="35">
        <v>11252.94</v>
      </c>
      <c r="AU77" s="35">
        <v>12022.37</v>
      </c>
      <c r="AV77" s="35">
        <v>13199.36</v>
      </c>
      <c r="AW77" s="35">
        <v>14729.18</v>
      </c>
      <c r="AX77" s="35">
        <v>16630.830000000002</v>
      </c>
      <c r="AY77" s="35">
        <v>18623.79</v>
      </c>
      <c r="AZ77" s="35">
        <v>20604.689999999999</v>
      </c>
      <c r="BA77" s="35">
        <v>22465.33</v>
      </c>
      <c r="BB77" s="35">
        <v>24266.77</v>
      </c>
      <c r="BC77" s="35">
        <v>26281.07</v>
      </c>
    </row>
    <row r="78" spans="1:55" ht="13.5" customHeight="1" x14ac:dyDescent="0.15">
      <c r="A78" s="35" t="s">
        <v>223</v>
      </c>
      <c r="B78" s="35" t="s">
        <v>203</v>
      </c>
      <c r="C78" s="35" t="s">
        <v>23</v>
      </c>
      <c r="D78" s="35" t="s">
        <v>224</v>
      </c>
      <c r="E78" s="35">
        <v>0</v>
      </c>
      <c r="F78" s="35">
        <v>0.01</v>
      </c>
      <c r="G78" s="35">
        <v>0.01</v>
      </c>
      <c r="H78" s="35">
        <v>0.01</v>
      </c>
      <c r="I78" s="35">
        <v>0.01</v>
      </c>
      <c r="J78" s="35">
        <v>0.01</v>
      </c>
      <c r="K78" s="35">
        <v>0.01</v>
      </c>
      <c r="L78" s="35">
        <v>0.01</v>
      </c>
      <c r="M78" s="35">
        <v>0.01</v>
      </c>
      <c r="N78" s="35">
        <v>0.02</v>
      </c>
      <c r="O78" s="35">
        <v>0.01</v>
      </c>
      <c r="P78" s="35">
        <v>0.01</v>
      </c>
      <c r="Q78" s="35">
        <v>0.03</v>
      </c>
      <c r="R78" s="35">
        <v>0.02</v>
      </c>
      <c r="S78" s="35">
        <v>0.05</v>
      </c>
      <c r="T78" s="35">
        <v>0.02</v>
      </c>
      <c r="U78" s="35">
        <v>0.02</v>
      </c>
      <c r="V78" s="35">
        <v>0.05</v>
      </c>
      <c r="W78" s="35">
        <v>0.1</v>
      </c>
      <c r="X78" s="35">
        <v>0</v>
      </c>
      <c r="Y78" s="35">
        <v>0.23</v>
      </c>
      <c r="Z78" s="35">
        <v>0</v>
      </c>
      <c r="AA78" s="35">
        <v>0.5</v>
      </c>
      <c r="AB78" s="35">
        <v>0.8</v>
      </c>
      <c r="AC78" s="35">
        <v>1.24</v>
      </c>
      <c r="AD78" s="35">
        <v>1.63</v>
      </c>
      <c r="AE78" s="35">
        <v>2.63</v>
      </c>
      <c r="AF78" s="35">
        <v>5.34</v>
      </c>
      <c r="AG78" s="35">
        <v>6.4</v>
      </c>
      <c r="AH78" s="35">
        <v>7.46</v>
      </c>
      <c r="AI78" s="35">
        <v>8.59</v>
      </c>
      <c r="AJ78" s="35">
        <v>9.7799999999999994</v>
      </c>
      <c r="AK78" s="35">
        <v>11.01</v>
      </c>
      <c r="AL78" s="35">
        <v>12.28</v>
      </c>
      <c r="AM78" s="35">
        <v>13.61</v>
      </c>
      <c r="AN78" s="35">
        <v>15</v>
      </c>
      <c r="AO78" s="35">
        <v>16.52</v>
      </c>
      <c r="AP78" s="35">
        <v>18.14</v>
      </c>
      <c r="AQ78" s="35">
        <v>19.899999999999999</v>
      </c>
      <c r="AR78" s="35">
        <v>21.81</v>
      </c>
      <c r="AS78" s="35">
        <v>23.88</v>
      </c>
      <c r="AT78" s="35">
        <v>26.16</v>
      </c>
      <c r="AU78" s="35">
        <v>28.71</v>
      </c>
      <c r="AV78" s="35">
        <v>31.58</v>
      </c>
      <c r="AW78" s="35">
        <v>34.85</v>
      </c>
      <c r="AX78" s="35">
        <v>38.65</v>
      </c>
      <c r="AY78" s="35">
        <v>43.12</v>
      </c>
      <c r="AZ78" s="35">
        <v>48.39</v>
      </c>
      <c r="BA78" s="35">
        <v>54.67</v>
      </c>
      <c r="BB78" s="35">
        <v>62.23</v>
      </c>
      <c r="BC78" s="35">
        <v>71.400000000000006</v>
      </c>
    </row>
    <row r="79" spans="1:55" ht="13.5" customHeight="1" x14ac:dyDescent="0.15">
      <c r="A79" s="35" t="s">
        <v>223</v>
      </c>
      <c r="B79" s="35" t="s">
        <v>203</v>
      </c>
      <c r="C79" s="35" t="s">
        <v>24</v>
      </c>
      <c r="D79" s="35" t="s">
        <v>225</v>
      </c>
      <c r="E79" s="35">
        <v>0</v>
      </c>
      <c r="F79" s="35">
        <v>0.01</v>
      </c>
      <c r="G79" s="35">
        <v>0.01</v>
      </c>
      <c r="H79" s="35">
        <v>0.01</v>
      </c>
      <c r="I79" s="35">
        <v>0.01</v>
      </c>
      <c r="J79" s="35">
        <v>0.01</v>
      </c>
      <c r="K79" s="35">
        <v>0.01</v>
      </c>
      <c r="L79" s="35">
        <v>0.01</v>
      </c>
      <c r="M79" s="35">
        <v>0.01</v>
      </c>
      <c r="N79" s="35">
        <v>0.02</v>
      </c>
      <c r="O79" s="35">
        <v>0.01</v>
      </c>
      <c r="P79" s="35">
        <v>0.01</v>
      </c>
      <c r="Q79" s="35">
        <v>0.03</v>
      </c>
      <c r="R79" s="35">
        <v>0.02</v>
      </c>
      <c r="S79" s="35">
        <v>0.05</v>
      </c>
      <c r="T79" s="35">
        <v>0.02</v>
      </c>
      <c r="U79" s="35">
        <v>0.02</v>
      </c>
      <c r="V79" s="35">
        <v>0.05</v>
      </c>
      <c r="W79" s="35">
        <v>0.1</v>
      </c>
      <c r="X79" s="35">
        <v>0</v>
      </c>
      <c r="Y79" s="35">
        <v>0.23</v>
      </c>
      <c r="Z79" s="35">
        <v>0</v>
      </c>
      <c r="AA79" s="35">
        <v>0.5</v>
      </c>
      <c r="AB79" s="35">
        <v>0.8</v>
      </c>
      <c r="AC79" s="35">
        <v>1.24</v>
      </c>
      <c r="AD79" s="35">
        <v>1.62</v>
      </c>
      <c r="AE79" s="35">
        <v>2.63</v>
      </c>
      <c r="AF79" s="35">
        <v>5.39</v>
      </c>
      <c r="AG79" s="35">
        <v>6.56</v>
      </c>
      <c r="AH79" s="35">
        <v>7.74</v>
      </c>
      <c r="AI79" s="35">
        <v>9.0500000000000007</v>
      </c>
      <c r="AJ79" s="35">
        <v>10.45</v>
      </c>
      <c r="AK79" s="35">
        <v>11.93</v>
      </c>
      <c r="AL79" s="35">
        <v>13.45</v>
      </c>
      <c r="AM79" s="35">
        <v>15.05</v>
      </c>
      <c r="AN79" s="35">
        <v>16.73</v>
      </c>
      <c r="AO79" s="35">
        <v>18.559999999999999</v>
      </c>
      <c r="AP79" s="35">
        <v>20.5</v>
      </c>
      <c r="AQ79" s="35">
        <v>22.56</v>
      </c>
      <c r="AR79" s="35">
        <v>24.8</v>
      </c>
      <c r="AS79" s="35">
        <v>27.25</v>
      </c>
      <c r="AT79" s="35">
        <v>30</v>
      </c>
      <c r="AU79" s="35">
        <v>33.11</v>
      </c>
      <c r="AV79" s="35">
        <v>36.590000000000003</v>
      </c>
      <c r="AW79" s="35">
        <v>40.57</v>
      </c>
      <c r="AX79" s="35">
        <v>45.13</v>
      </c>
      <c r="AY79" s="35">
        <v>50.41</v>
      </c>
      <c r="AZ79" s="35">
        <v>56.52</v>
      </c>
      <c r="BA79" s="35">
        <v>63.6</v>
      </c>
      <c r="BB79" s="35">
        <v>71.83</v>
      </c>
      <c r="BC79" s="35">
        <v>81.260000000000005</v>
      </c>
    </row>
    <row r="80" spans="1:55" ht="13.5" customHeight="1" x14ac:dyDescent="0.15">
      <c r="A80" s="35" t="s">
        <v>223</v>
      </c>
      <c r="B80" s="35" t="s">
        <v>203</v>
      </c>
      <c r="C80" s="35" t="s">
        <v>25</v>
      </c>
      <c r="D80" s="35" t="s">
        <v>226</v>
      </c>
      <c r="E80" s="35">
        <v>0</v>
      </c>
      <c r="F80" s="35">
        <v>0.01</v>
      </c>
      <c r="G80" s="35">
        <v>0.01</v>
      </c>
      <c r="H80" s="35">
        <v>0.01</v>
      </c>
      <c r="I80" s="35">
        <v>0.01</v>
      </c>
      <c r="J80" s="35">
        <v>0.01</v>
      </c>
      <c r="K80" s="35">
        <v>0.01</v>
      </c>
      <c r="L80" s="35">
        <v>0.01</v>
      </c>
      <c r="M80" s="35">
        <v>0.01</v>
      </c>
      <c r="N80" s="35">
        <v>0.02</v>
      </c>
      <c r="O80" s="35">
        <v>0.01</v>
      </c>
      <c r="P80" s="35">
        <v>0.01</v>
      </c>
      <c r="Q80" s="35">
        <v>0.03</v>
      </c>
      <c r="R80" s="35">
        <v>0.02</v>
      </c>
      <c r="S80" s="35">
        <v>0.05</v>
      </c>
      <c r="T80" s="35">
        <v>0.02</v>
      </c>
      <c r="U80" s="35">
        <v>0.02</v>
      </c>
      <c r="V80" s="35">
        <v>0.05</v>
      </c>
      <c r="W80" s="35">
        <v>0.1</v>
      </c>
      <c r="X80" s="35">
        <v>0</v>
      </c>
      <c r="Y80" s="35">
        <v>0.23</v>
      </c>
      <c r="Z80" s="35">
        <v>0</v>
      </c>
      <c r="AA80" s="35">
        <v>0.5</v>
      </c>
      <c r="AB80" s="35">
        <v>0.8</v>
      </c>
      <c r="AC80" s="35">
        <v>1.26</v>
      </c>
      <c r="AD80" s="35">
        <v>1.65</v>
      </c>
      <c r="AE80" s="35">
        <v>2.71</v>
      </c>
      <c r="AF80" s="35">
        <v>5.58</v>
      </c>
      <c r="AG80" s="35">
        <v>6.9</v>
      </c>
      <c r="AH80" s="35">
        <v>8.2799999999999994</v>
      </c>
      <c r="AI80" s="35">
        <v>9.7799999999999994</v>
      </c>
      <c r="AJ80" s="35">
        <v>11.37</v>
      </c>
      <c r="AK80" s="35">
        <v>13.02</v>
      </c>
      <c r="AL80" s="35">
        <v>14.67</v>
      </c>
      <c r="AM80" s="35">
        <v>16.32</v>
      </c>
      <c r="AN80" s="35">
        <v>17.98</v>
      </c>
      <c r="AO80" s="35">
        <v>19.55</v>
      </c>
      <c r="AP80" s="35">
        <v>21.12</v>
      </c>
      <c r="AQ80" s="35">
        <v>22.73</v>
      </c>
      <c r="AR80" s="35">
        <v>24.41</v>
      </c>
      <c r="AS80" s="35">
        <v>26.18</v>
      </c>
      <c r="AT80" s="35">
        <v>28.09</v>
      </c>
      <c r="AU80" s="35">
        <v>30.16</v>
      </c>
      <c r="AV80" s="35">
        <v>32.369999999999997</v>
      </c>
      <c r="AW80" s="35">
        <v>34.67</v>
      </c>
      <c r="AX80" s="35">
        <v>36.369999999999997</v>
      </c>
      <c r="AY80" s="35">
        <v>37.869999999999997</v>
      </c>
      <c r="AZ80" s="35">
        <v>40.1</v>
      </c>
      <c r="BA80" s="35">
        <v>42.4</v>
      </c>
      <c r="BB80" s="35">
        <v>45.23</v>
      </c>
      <c r="BC80" s="35">
        <v>48.12</v>
      </c>
    </row>
    <row r="81" spans="1:55" ht="13.5" customHeight="1" x14ac:dyDescent="0.15">
      <c r="A81" s="35" t="s">
        <v>227</v>
      </c>
      <c r="B81" s="35" t="s">
        <v>203</v>
      </c>
      <c r="C81" s="35" t="s">
        <v>23</v>
      </c>
      <c r="D81" s="35" t="s">
        <v>228</v>
      </c>
      <c r="E81" s="35">
        <v>386</v>
      </c>
      <c r="F81" s="35">
        <v>363</v>
      </c>
      <c r="G81" s="35">
        <v>530</v>
      </c>
      <c r="H81" s="35">
        <v>714.46</v>
      </c>
      <c r="I81" s="35">
        <v>818</v>
      </c>
      <c r="J81" s="35">
        <v>870</v>
      </c>
      <c r="K81" s="35">
        <v>809</v>
      </c>
      <c r="L81" s="35">
        <v>884</v>
      </c>
      <c r="M81" s="35">
        <v>988</v>
      </c>
      <c r="N81" s="35">
        <v>991</v>
      </c>
      <c r="O81" s="35">
        <v>1165</v>
      </c>
      <c r="P81" s="35">
        <v>1162</v>
      </c>
      <c r="Q81" s="35">
        <v>1372</v>
      </c>
      <c r="R81" s="35">
        <v>1314</v>
      </c>
      <c r="S81" s="35">
        <v>988</v>
      </c>
      <c r="T81" s="35">
        <v>1194</v>
      </c>
      <c r="U81" s="35">
        <v>1214</v>
      </c>
      <c r="V81" s="35">
        <v>1389.04</v>
      </c>
      <c r="W81" s="35">
        <v>1360.11</v>
      </c>
      <c r="X81" s="35">
        <v>1649.9</v>
      </c>
      <c r="Y81" s="35">
        <v>2150.1</v>
      </c>
      <c r="Z81" s="35">
        <v>1968.8</v>
      </c>
      <c r="AA81" s="35">
        <v>1947.83</v>
      </c>
      <c r="AB81" s="35">
        <v>1001.15</v>
      </c>
      <c r="AC81" s="35">
        <v>1138.25</v>
      </c>
      <c r="AD81" s="35">
        <v>1175.7</v>
      </c>
      <c r="AE81" s="35">
        <v>1226.3599999999999</v>
      </c>
      <c r="AF81" s="35">
        <v>1283.99</v>
      </c>
      <c r="AG81" s="35">
        <v>1348.57</v>
      </c>
      <c r="AH81" s="35">
        <v>1418.15</v>
      </c>
      <c r="AI81" s="35">
        <v>1482.54</v>
      </c>
      <c r="AJ81" s="35">
        <v>1556.37</v>
      </c>
      <c r="AK81" s="35">
        <v>1626.03</v>
      </c>
      <c r="AL81" s="35">
        <v>1702.26</v>
      </c>
      <c r="AM81" s="35">
        <v>1759.66</v>
      </c>
      <c r="AN81" s="35">
        <v>1816</v>
      </c>
      <c r="AO81" s="35">
        <v>1883.68</v>
      </c>
      <c r="AP81" s="35">
        <v>1956.97</v>
      </c>
      <c r="AQ81" s="35">
        <v>2031.13</v>
      </c>
      <c r="AR81" s="35">
        <v>2098.9899999999998</v>
      </c>
      <c r="AS81" s="35">
        <v>2168.64</v>
      </c>
      <c r="AT81" s="35">
        <v>2237.2399999999998</v>
      </c>
      <c r="AU81" s="35">
        <v>2303.4499999999998</v>
      </c>
      <c r="AV81" s="35">
        <v>2364.75</v>
      </c>
      <c r="AW81" s="35">
        <v>2421.54</v>
      </c>
      <c r="AX81" s="35">
        <v>2474.79</v>
      </c>
      <c r="AY81" s="35">
        <v>2522.7199999999998</v>
      </c>
      <c r="AZ81" s="35">
        <v>2566.4499999999998</v>
      </c>
      <c r="BA81" s="35">
        <v>2605.2399999999998</v>
      </c>
      <c r="BB81" s="35">
        <v>2643.51</v>
      </c>
      <c r="BC81" s="35">
        <v>2678.57</v>
      </c>
    </row>
    <row r="82" spans="1:55" ht="13.5" customHeight="1" x14ac:dyDescent="0.15">
      <c r="A82" s="35" t="s">
        <v>227</v>
      </c>
      <c r="B82" s="35" t="s">
        <v>203</v>
      </c>
      <c r="C82" s="35" t="s">
        <v>24</v>
      </c>
      <c r="D82" s="35" t="s">
        <v>229</v>
      </c>
      <c r="E82" s="35">
        <v>386</v>
      </c>
      <c r="F82" s="35">
        <v>363</v>
      </c>
      <c r="G82" s="35">
        <v>530</v>
      </c>
      <c r="H82" s="35">
        <v>714.46</v>
      </c>
      <c r="I82" s="35">
        <v>818</v>
      </c>
      <c r="J82" s="35">
        <v>870</v>
      </c>
      <c r="K82" s="35">
        <v>809</v>
      </c>
      <c r="L82" s="35">
        <v>884</v>
      </c>
      <c r="M82" s="35">
        <v>988</v>
      </c>
      <c r="N82" s="35">
        <v>991</v>
      </c>
      <c r="O82" s="35">
        <v>1165</v>
      </c>
      <c r="P82" s="35">
        <v>1162</v>
      </c>
      <c r="Q82" s="35">
        <v>1372</v>
      </c>
      <c r="R82" s="35">
        <v>1314</v>
      </c>
      <c r="S82" s="35">
        <v>988</v>
      </c>
      <c r="T82" s="35">
        <v>1194</v>
      </c>
      <c r="U82" s="35">
        <v>1214</v>
      </c>
      <c r="V82" s="35">
        <v>1389.04</v>
      </c>
      <c r="W82" s="35">
        <v>1360.11</v>
      </c>
      <c r="X82" s="35">
        <v>1649.9</v>
      </c>
      <c r="Y82" s="35">
        <v>2150.1</v>
      </c>
      <c r="Z82" s="35">
        <v>1968.8</v>
      </c>
      <c r="AA82" s="35">
        <v>1947.83</v>
      </c>
      <c r="AB82" s="35">
        <v>1002.74</v>
      </c>
      <c r="AC82" s="35">
        <v>1155.74</v>
      </c>
      <c r="AD82" s="35">
        <v>1232.98</v>
      </c>
      <c r="AE82" s="35">
        <v>1370.94</v>
      </c>
      <c r="AF82" s="35">
        <v>1562.59</v>
      </c>
      <c r="AG82" s="35">
        <v>1815</v>
      </c>
      <c r="AH82" s="35">
        <v>2110.1999999999998</v>
      </c>
      <c r="AI82" s="35">
        <v>2338.35</v>
      </c>
      <c r="AJ82" s="35">
        <v>2587.6999999999998</v>
      </c>
      <c r="AK82" s="35">
        <v>2841.29</v>
      </c>
      <c r="AL82" s="35">
        <v>3101.13</v>
      </c>
      <c r="AM82" s="35">
        <v>3343.01</v>
      </c>
      <c r="AN82" s="35">
        <v>3585.64</v>
      </c>
      <c r="AO82" s="35">
        <v>3842.07</v>
      </c>
      <c r="AP82" s="35">
        <v>4106.2</v>
      </c>
      <c r="AQ82" s="35">
        <v>4376.62</v>
      </c>
      <c r="AR82" s="35">
        <v>4646.6099999999997</v>
      </c>
      <c r="AS82" s="35">
        <v>4919.6499999999996</v>
      </c>
      <c r="AT82" s="35">
        <v>5175.9799999999996</v>
      </c>
      <c r="AU82" s="35">
        <v>5410.89</v>
      </c>
      <c r="AV82" s="35">
        <v>5621.57</v>
      </c>
      <c r="AW82" s="35">
        <v>5807.53</v>
      </c>
      <c r="AX82" s="35">
        <v>5976.13</v>
      </c>
      <c r="AY82" s="35">
        <v>6126.23</v>
      </c>
      <c r="AZ82" s="35">
        <v>6255.33</v>
      </c>
      <c r="BA82" s="35">
        <v>6524.46</v>
      </c>
      <c r="BB82" s="35">
        <v>6879.88</v>
      </c>
      <c r="BC82" s="35">
        <v>7256.07</v>
      </c>
    </row>
    <row r="83" spans="1:55" ht="13.5" customHeight="1" x14ac:dyDescent="0.15">
      <c r="A83" s="35" t="s">
        <v>227</v>
      </c>
      <c r="B83" s="35" t="s">
        <v>203</v>
      </c>
      <c r="C83" s="35" t="s">
        <v>25</v>
      </c>
      <c r="D83" s="35" t="s">
        <v>230</v>
      </c>
      <c r="E83" s="35">
        <v>386</v>
      </c>
      <c r="F83" s="35">
        <v>363</v>
      </c>
      <c r="G83" s="35">
        <v>530</v>
      </c>
      <c r="H83" s="35">
        <v>714.46</v>
      </c>
      <c r="I83" s="35">
        <v>818</v>
      </c>
      <c r="J83" s="35">
        <v>870</v>
      </c>
      <c r="K83" s="35">
        <v>809</v>
      </c>
      <c r="L83" s="35">
        <v>884</v>
      </c>
      <c r="M83" s="35">
        <v>988</v>
      </c>
      <c r="N83" s="35">
        <v>991</v>
      </c>
      <c r="O83" s="35">
        <v>1165</v>
      </c>
      <c r="P83" s="35">
        <v>1162</v>
      </c>
      <c r="Q83" s="35">
        <v>1372</v>
      </c>
      <c r="R83" s="35">
        <v>1314</v>
      </c>
      <c r="S83" s="35">
        <v>988</v>
      </c>
      <c r="T83" s="35">
        <v>1194</v>
      </c>
      <c r="U83" s="35">
        <v>1214</v>
      </c>
      <c r="V83" s="35">
        <v>1389.04</v>
      </c>
      <c r="W83" s="35">
        <v>1360.11</v>
      </c>
      <c r="X83" s="35">
        <v>1649.9</v>
      </c>
      <c r="Y83" s="35">
        <v>2150.1</v>
      </c>
      <c r="Z83" s="35">
        <v>1968.8</v>
      </c>
      <c r="AA83" s="35">
        <v>1947.83</v>
      </c>
      <c r="AB83" s="35">
        <v>1017.33</v>
      </c>
      <c r="AC83" s="35">
        <v>1191.28</v>
      </c>
      <c r="AD83" s="35">
        <v>1357.46</v>
      </c>
      <c r="AE83" s="35">
        <v>1637.9</v>
      </c>
      <c r="AF83" s="35">
        <v>1979.67</v>
      </c>
      <c r="AG83" s="35">
        <v>2360.04</v>
      </c>
      <c r="AH83" s="35">
        <v>2741.37</v>
      </c>
      <c r="AI83" s="35">
        <v>2916.51</v>
      </c>
      <c r="AJ83" s="35">
        <v>3101.61</v>
      </c>
      <c r="AK83" s="35">
        <v>3283.61</v>
      </c>
      <c r="AL83" s="35">
        <v>3470.64</v>
      </c>
      <c r="AM83" s="35">
        <v>3638.02</v>
      </c>
      <c r="AN83" s="35">
        <v>3805.26</v>
      </c>
      <c r="AO83" s="35">
        <v>3995.08</v>
      </c>
      <c r="AP83" s="35">
        <v>4221.03</v>
      </c>
      <c r="AQ83" s="35">
        <v>4496.3999999999996</v>
      </c>
      <c r="AR83" s="35">
        <v>4853.8</v>
      </c>
      <c r="AS83" s="35">
        <v>5425.22</v>
      </c>
      <c r="AT83" s="35">
        <v>6365.81</v>
      </c>
      <c r="AU83" s="35">
        <v>7566.11</v>
      </c>
      <c r="AV83" s="35">
        <v>8874.86</v>
      </c>
      <c r="AW83" s="35">
        <v>10239.370000000001</v>
      </c>
      <c r="AX83" s="35">
        <v>11442.08</v>
      </c>
      <c r="AY83" s="35">
        <v>12375.14</v>
      </c>
      <c r="AZ83" s="35">
        <v>13195.2</v>
      </c>
      <c r="BA83" s="35">
        <v>13887.34</v>
      </c>
      <c r="BB83" s="35">
        <v>14576.04</v>
      </c>
      <c r="BC83" s="35">
        <v>15133.31</v>
      </c>
    </row>
    <row r="84" spans="1:55" ht="13.5" customHeight="1" x14ac:dyDescent="0.15">
      <c r="A84" s="35" t="s">
        <v>231</v>
      </c>
      <c r="B84" s="35" t="s">
        <v>203</v>
      </c>
      <c r="C84" s="35" t="s">
        <v>23</v>
      </c>
      <c r="D84" s="35" t="s">
        <v>232</v>
      </c>
      <c r="E84" s="35">
        <v>28841</v>
      </c>
      <c r="F84" s="35">
        <v>37049</v>
      </c>
      <c r="G84" s="35">
        <v>35896</v>
      </c>
      <c r="H84" s="35">
        <v>33845</v>
      </c>
      <c r="I84" s="35">
        <v>30531</v>
      </c>
      <c r="J84" s="35">
        <v>34269</v>
      </c>
      <c r="K84" s="35">
        <v>38164</v>
      </c>
      <c r="L84" s="35">
        <v>31658</v>
      </c>
      <c r="M84" s="35">
        <v>31550</v>
      </c>
      <c r="N84" s="35">
        <v>35190</v>
      </c>
      <c r="O84" s="35">
        <v>33904</v>
      </c>
      <c r="P84" s="35">
        <v>31908</v>
      </c>
      <c r="Q84" s="35">
        <v>29721</v>
      </c>
      <c r="R84" s="35">
        <v>33338</v>
      </c>
      <c r="S84" s="35">
        <v>33141</v>
      </c>
      <c r="T84" s="35">
        <v>32840</v>
      </c>
      <c r="U84" s="35">
        <v>30240</v>
      </c>
      <c r="V84" s="35">
        <v>32178.1</v>
      </c>
      <c r="W84" s="35">
        <v>32567</v>
      </c>
      <c r="X84" s="35">
        <v>27918.799999999999</v>
      </c>
      <c r="Y84" s="35">
        <v>24261.7</v>
      </c>
      <c r="Z84" s="35">
        <v>20188.099999999999</v>
      </c>
      <c r="AA84" s="35">
        <v>26769.4</v>
      </c>
      <c r="AB84" s="35">
        <v>33700.36</v>
      </c>
      <c r="AC84" s="35">
        <v>35414.79</v>
      </c>
      <c r="AD84" s="35">
        <v>36752.410000000003</v>
      </c>
      <c r="AE84" s="35">
        <v>38109.67</v>
      </c>
      <c r="AF84" s="35">
        <v>36705.86</v>
      </c>
      <c r="AG84" s="35">
        <v>37459.96</v>
      </c>
      <c r="AH84" s="35">
        <v>38665.360000000001</v>
      </c>
      <c r="AI84" s="35">
        <v>39926.15</v>
      </c>
      <c r="AJ84" s="35">
        <v>41219.57</v>
      </c>
      <c r="AK84" s="35">
        <v>42414.44</v>
      </c>
      <c r="AL84" s="35">
        <v>43514.64</v>
      </c>
      <c r="AM84" s="35">
        <v>44492.55</v>
      </c>
      <c r="AN84" s="35">
        <v>45333.68</v>
      </c>
      <c r="AO84" s="35">
        <v>46043.03</v>
      </c>
      <c r="AP84" s="35">
        <v>46610.43</v>
      </c>
      <c r="AQ84" s="35">
        <v>47022.5</v>
      </c>
      <c r="AR84" s="35">
        <v>47271.86</v>
      </c>
      <c r="AS84" s="35">
        <v>47350.64</v>
      </c>
      <c r="AT84" s="35">
        <v>48810.51</v>
      </c>
      <c r="AU84" s="35">
        <v>50333.04</v>
      </c>
      <c r="AV84" s="35">
        <v>51916.91</v>
      </c>
      <c r="AW84" s="35">
        <v>53568.68</v>
      </c>
      <c r="AX84" s="35">
        <v>55290.11</v>
      </c>
      <c r="AY84" s="35">
        <v>57070.83</v>
      </c>
      <c r="AZ84" s="35">
        <v>58917.68</v>
      </c>
      <c r="BA84" s="35">
        <v>60828.69</v>
      </c>
      <c r="BB84" s="35">
        <v>62808.58</v>
      </c>
      <c r="BC84" s="35">
        <v>64864.2</v>
      </c>
    </row>
    <row r="85" spans="1:55" ht="13.5" customHeight="1" x14ac:dyDescent="0.15">
      <c r="A85" s="35" t="s">
        <v>231</v>
      </c>
      <c r="B85" s="35" t="s">
        <v>203</v>
      </c>
      <c r="C85" s="35" t="s">
        <v>24</v>
      </c>
      <c r="D85" s="35" t="s">
        <v>233</v>
      </c>
      <c r="E85" s="35">
        <v>28841</v>
      </c>
      <c r="F85" s="35">
        <v>37049</v>
      </c>
      <c r="G85" s="35">
        <v>35896</v>
      </c>
      <c r="H85" s="35">
        <v>33845</v>
      </c>
      <c r="I85" s="35">
        <v>30531</v>
      </c>
      <c r="J85" s="35">
        <v>34269</v>
      </c>
      <c r="K85" s="35">
        <v>38164</v>
      </c>
      <c r="L85" s="35">
        <v>31658</v>
      </c>
      <c r="M85" s="35">
        <v>31550</v>
      </c>
      <c r="N85" s="35">
        <v>35190</v>
      </c>
      <c r="O85" s="35">
        <v>33904</v>
      </c>
      <c r="P85" s="35">
        <v>31908</v>
      </c>
      <c r="Q85" s="35">
        <v>29721</v>
      </c>
      <c r="R85" s="35">
        <v>33338</v>
      </c>
      <c r="S85" s="35">
        <v>33141</v>
      </c>
      <c r="T85" s="35">
        <v>32840</v>
      </c>
      <c r="U85" s="35">
        <v>30240</v>
      </c>
      <c r="V85" s="35">
        <v>32178.1</v>
      </c>
      <c r="W85" s="35">
        <v>32567</v>
      </c>
      <c r="X85" s="35">
        <v>27918.799999999999</v>
      </c>
      <c r="Y85" s="35">
        <v>24261.7</v>
      </c>
      <c r="Z85" s="35">
        <v>20188.099999999999</v>
      </c>
      <c r="AA85" s="35">
        <v>26769.4</v>
      </c>
      <c r="AB85" s="35">
        <v>33700.410000000003</v>
      </c>
      <c r="AC85" s="35">
        <v>35358.85</v>
      </c>
      <c r="AD85" s="35">
        <v>36688.21</v>
      </c>
      <c r="AE85" s="35">
        <v>38132.33</v>
      </c>
      <c r="AF85" s="35">
        <v>36898.06</v>
      </c>
      <c r="AG85" s="35">
        <v>38002.89</v>
      </c>
      <c r="AH85" s="35">
        <v>39613.040000000001</v>
      </c>
      <c r="AI85" s="35">
        <v>41293.040000000001</v>
      </c>
      <c r="AJ85" s="35">
        <v>43042.53</v>
      </c>
      <c r="AK85" s="35">
        <v>44712.03</v>
      </c>
      <c r="AL85" s="35">
        <v>46254.5</v>
      </c>
      <c r="AM85" s="35">
        <v>47647.24</v>
      </c>
      <c r="AN85" s="35">
        <v>48850.04</v>
      </c>
      <c r="AO85" s="35">
        <v>49864.59</v>
      </c>
      <c r="AP85" s="35">
        <v>50731.35</v>
      </c>
      <c r="AQ85" s="35">
        <v>51434.64</v>
      </c>
      <c r="AR85" s="35">
        <v>51965.599999999999</v>
      </c>
      <c r="AS85" s="35">
        <v>52308.59</v>
      </c>
      <c r="AT85" s="35">
        <v>54182.28</v>
      </c>
      <c r="AU85" s="35">
        <v>56118.16</v>
      </c>
      <c r="AV85" s="35">
        <v>58114.720000000001</v>
      </c>
      <c r="AW85" s="35">
        <v>60168.97</v>
      </c>
      <c r="AX85" s="35">
        <v>62281.17</v>
      </c>
      <c r="AY85" s="35">
        <v>64467.67</v>
      </c>
      <c r="AZ85" s="35">
        <v>66724.2</v>
      </c>
      <c r="BA85" s="35">
        <v>69055.820000000007</v>
      </c>
      <c r="BB85" s="35">
        <v>71426.039999999994</v>
      </c>
      <c r="BC85" s="35">
        <v>73790.13</v>
      </c>
    </row>
    <row r="86" spans="1:55" ht="13.5" customHeight="1" x14ac:dyDescent="0.15">
      <c r="A86" s="35" t="s">
        <v>231</v>
      </c>
      <c r="B86" s="35" t="s">
        <v>203</v>
      </c>
      <c r="C86" s="35" t="s">
        <v>25</v>
      </c>
      <c r="D86" s="35" t="s">
        <v>234</v>
      </c>
      <c r="E86" s="35">
        <v>28841</v>
      </c>
      <c r="F86" s="35">
        <v>37049</v>
      </c>
      <c r="G86" s="35">
        <v>35896</v>
      </c>
      <c r="H86" s="35">
        <v>33845</v>
      </c>
      <c r="I86" s="35">
        <v>30531</v>
      </c>
      <c r="J86" s="35">
        <v>34269</v>
      </c>
      <c r="K86" s="35">
        <v>38164</v>
      </c>
      <c r="L86" s="35">
        <v>31658</v>
      </c>
      <c r="M86" s="35">
        <v>31550</v>
      </c>
      <c r="N86" s="35">
        <v>35190</v>
      </c>
      <c r="O86" s="35">
        <v>33904</v>
      </c>
      <c r="P86" s="35">
        <v>31908</v>
      </c>
      <c r="Q86" s="35">
        <v>29721</v>
      </c>
      <c r="R86" s="35">
        <v>33338</v>
      </c>
      <c r="S86" s="35">
        <v>33141</v>
      </c>
      <c r="T86" s="35">
        <v>32840</v>
      </c>
      <c r="U86" s="35">
        <v>30240</v>
      </c>
      <c r="V86" s="35">
        <v>32178.1</v>
      </c>
      <c r="W86" s="35">
        <v>32567</v>
      </c>
      <c r="X86" s="35">
        <v>27918.799999999999</v>
      </c>
      <c r="Y86" s="35">
        <v>24261.7</v>
      </c>
      <c r="Z86" s="35">
        <v>20188.099999999999</v>
      </c>
      <c r="AA86" s="35">
        <v>26769.4</v>
      </c>
      <c r="AB86" s="35">
        <v>33700.519999999997</v>
      </c>
      <c r="AC86" s="35">
        <v>35358.959999999999</v>
      </c>
      <c r="AD86" s="35">
        <v>36855.360000000001</v>
      </c>
      <c r="AE86" s="35">
        <v>38632.03</v>
      </c>
      <c r="AF86" s="35">
        <v>37807.19</v>
      </c>
      <c r="AG86" s="35">
        <v>39475.910000000003</v>
      </c>
      <c r="AH86" s="35">
        <v>41585.43</v>
      </c>
      <c r="AI86" s="35">
        <v>43658.78</v>
      </c>
      <c r="AJ86" s="35">
        <v>45699.55</v>
      </c>
      <c r="AK86" s="35">
        <v>47546.63</v>
      </c>
      <c r="AL86" s="35">
        <v>49148.33</v>
      </c>
      <c r="AM86" s="35">
        <v>50511.199999999997</v>
      </c>
      <c r="AN86" s="35">
        <v>51602.93</v>
      </c>
      <c r="AO86" s="35">
        <v>52437.5</v>
      </c>
      <c r="AP86" s="35">
        <v>53096.7</v>
      </c>
      <c r="AQ86" s="35">
        <v>53577.2</v>
      </c>
      <c r="AR86" s="35">
        <v>53892.85</v>
      </c>
      <c r="AS86" s="35">
        <v>54019.94</v>
      </c>
      <c r="AT86" s="35">
        <v>55720.04</v>
      </c>
      <c r="AU86" s="35">
        <v>57408.78</v>
      </c>
      <c r="AV86" s="35">
        <v>59041.37</v>
      </c>
      <c r="AW86" s="35">
        <v>60547.09</v>
      </c>
      <c r="AX86" s="35">
        <v>61735.57</v>
      </c>
      <c r="AY86" s="35">
        <v>62374.02</v>
      </c>
      <c r="AZ86" s="35">
        <v>62799.56</v>
      </c>
      <c r="BA86" s="35">
        <v>63598.32</v>
      </c>
      <c r="BB86" s="35">
        <v>64868.81</v>
      </c>
      <c r="BC86" s="35">
        <v>66288.95</v>
      </c>
    </row>
    <row r="87" spans="1:55" ht="13.5" customHeight="1" x14ac:dyDescent="0.15">
      <c r="A87" s="35" t="s">
        <v>235</v>
      </c>
      <c r="B87" s="35" t="s">
        <v>203</v>
      </c>
      <c r="C87" s="35" t="s">
        <v>23</v>
      </c>
      <c r="D87" s="35" t="s">
        <v>236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2</v>
      </c>
      <c r="Q87" s="35">
        <v>8</v>
      </c>
      <c r="R87" s="35">
        <v>15</v>
      </c>
      <c r="S87" s="35">
        <v>16</v>
      </c>
      <c r="T87" s="35">
        <v>15</v>
      </c>
      <c r="U87" s="35">
        <v>14</v>
      </c>
      <c r="V87" s="35">
        <v>16.420000000000002</v>
      </c>
      <c r="W87" s="35">
        <v>108.15</v>
      </c>
      <c r="X87" s="35">
        <v>799.84</v>
      </c>
      <c r="Y87" s="35">
        <v>1344.6</v>
      </c>
      <c r="Z87" s="35">
        <v>2203.0100000000002</v>
      </c>
      <c r="AA87" s="35">
        <v>2938.23</v>
      </c>
      <c r="AB87" s="35">
        <v>3153.71</v>
      </c>
      <c r="AC87" s="35">
        <v>3821.53</v>
      </c>
      <c r="AD87" s="35">
        <v>4156.22</v>
      </c>
      <c r="AE87" s="35">
        <v>4580.92</v>
      </c>
      <c r="AF87" s="35">
        <v>5073.93</v>
      </c>
      <c r="AG87" s="35">
        <v>5637.16</v>
      </c>
      <c r="AH87" s="35">
        <v>6244.72</v>
      </c>
      <c r="AI87" s="35">
        <v>6884.48</v>
      </c>
      <c r="AJ87" s="35">
        <v>7465.74</v>
      </c>
      <c r="AK87" s="35">
        <v>7969.42</v>
      </c>
      <c r="AL87" s="35">
        <v>8389.75</v>
      </c>
      <c r="AM87" s="35">
        <v>8757.26</v>
      </c>
      <c r="AN87" s="35">
        <v>9019.01</v>
      </c>
      <c r="AO87" s="35">
        <v>9219.42</v>
      </c>
      <c r="AP87" s="35">
        <v>9389.1200000000008</v>
      </c>
      <c r="AQ87" s="35">
        <v>9501.73</v>
      </c>
      <c r="AR87" s="35">
        <v>9539.31</v>
      </c>
      <c r="AS87" s="35">
        <v>9479.1</v>
      </c>
      <c r="AT87" s="35">
        <v>9408.89</v>
      </c>
      <c r="AU87" s="35">
        <v>9328.1</v>
      </c>
      <c r="AV87" s="35">
        <v>9242</v>
      </c>
      <c r="AW87" s="35">
        <v>9158.32</v>
      </c>
      <c r="AX87" s="35">
        <v>9081.85</v>
      </c>
      <c r="AY87" s="35">
        <v>9009.41</v>
      </c>
      <c r="AZ87" s="35">
        <v>8960.52</v>
      </c>
      <c r="BA87" s="35">
        <v>8932.61</v>
      </c>
      <c r="BB87" s="35">
        <v>8927.67</v>
      </c>
      <c r="BC87" s="35">
        <v>8962.06</v>
      </c>
    </row>
    <row r="88" spans="1:55" ht="13.5" customHeight="1" x14ac:dyDescent="0.15">
      <c r="A88" s="35" t="s">
        <v>235</v>
      </c>
      <c r="B88" s="35" t="s">
        <v>203</v>
      </c>
      <c r="C88" s="35" t="s">
        <v>24</v>
      </c>
      <c r="D88" s="35" t="s">
        <v>237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2</v>
      </c>
      <c r="Q88" s="35">
        <v>8</v>
      </c>
      <c r="R88" s="35">
        <v>15</v>
      </c>
      <c r="S88" s="35">
        <v>16</v>
      </c>
      <c r="T88" s="35">
        <v>15</v>
      </c>
      <c r="U88" s="35">
        <v>14</v>
      </c>
      <c r="V88" s="35">
        <v>16.420000000000002</v>
      </c>
      <c r="W88" s="35">
        <v>108.15</v>
      </c>
      <c r="X88" s="35">
        <v>799.84</v>
      </c>
      <c r="Y88" s="35">
        <v>1344.6</v>
      </c>
      <c r="Z88" s="35">
        <v>2203.0100000000002</v>
      </c>
      <c r="AA88" s="35">
        <v>2938.23</v>
      </c>
      <c r="AB88" s="35">
        <v>3030.88</v>
      </c>
      <c r="AC88" s="35">
        <v>3379.06</v>
      </c>
      <c r="AD88" s="35">
        <v>3622.38</v>
      </c>
      <c r="AE88" s="35">
        <v>4053.2</v>
      </c>
      <c r="AF88" s="35">
        <v>4663.6099999999997</v>
      </c>
      <c r="AG88" s="35">
        <v>5535.3</v>
      </c>
      <c r="AH88" s="35">
        <v>6671.54</v>
      </c>
      <c r="AI88" s="35">
        <v>8553.64</v>
      </c>
      <c r="AJ88" s="35">
        <v>10718.13</v>
      </c>
      <c r="AK88" s="35">
        <v>13157.75</v>
      </c>
      <c r="AL88" s="35">
        <v>15647.02</v>
      </c>
      <c r="AM88" s="35">
        <v>18213.310000000001</v>
      </c>
      <c r="AN88" s="35">
        <v>20783.75</v>
      </c>
      <c r="AO88" s="35">
        <v>23425.02</v>
      </c>
      <c r="AP88" s="35">
        <v>26080.87</v>
      </c>
      <c r="AQ88" s="35">
        <v>28686.26</v>
      </c>
      <c r="AR88" s="35">
        <v>31192.66</v>
      </c>
      <c r="AS88" s="35">
        <v>33518.68</v>
      </c>
      <c r="AT88" s="35">
        <v>35800.43</v>
      </c>
      <c r="AU88" s="35">
        <v>37953.58</v>
      </c>
      <c r="AV88" s="35">
        <v>40028.199999999997</v>
      </c>
      <c r="AW88" s="35">
        <v>42005.279999999999</v>
      </c>
      <c r="AX88" s="35">
        <v>43885.29</v>
      </c>
      <c r="AY88" s="35">
        <v>45733.54</v>
      </c>
      <c r="AZ88" s="35">
        <v>47563.72</v>
      </c>
      <c r="BA88" s="35">
        <v>50123.5</v>
      </c>
      <c r="BB88" s="35">
        <v>53146.97</v>
      </c>
      <c r="BC88" s="35">
        <v>56357.57</v>
      </c>
    </row>
    <row r="89" spans="1:55" ht="13.5" customHeight="1" x14ac:dyDescent="0.15">
      <c r="A89" s="35" t="s">
        <v>235</v>
      </c>
      <c r="B89" s="35" t="s">
        <v>203</v>
      </c>
      <c r="C89" s="35" t="s">
        <v>25</v>
      </c>
      <c r="D89" s="35" t="s">
        <v>238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2</v>
      </c>
      <c r="Q89" s="35">
        <v>8</v>
      </c>
      <c r="R89" s="35">
        <v>15</v>
      </c>
      <c r="S89" s="35">
        <v>16</v>
      </c>
      <c r="T89" s="35">
        <v>15</v>
      </c>
      <c r="U89" s="35">
        <v>14</v>
      </c>
      <c r="V89" s="35">
        <v>16.420000000000002</v>
      </c>
      <c r="W89" s="35">
        <v>108.15</v>
      </c>
      <c r="X89" s="35">
        <v>799.84</v>
      </c>
      <c r="Y89" s="35">
        <v>1344.6</v>
      </c>
      <c r="Z89" s="35">
        <v>2203.0100000000002</v>
      </c>
      <c r="AA89" s="35">
        <v>2938.23</v>
      </c>
      <c r="AB89" s="35">
        <v>3126.74</v>
      </c>
      <c r="AC89" s="35">
        <v>3811.72</v>
      </c>
      <c r="AD89" s="35">
        <v>4589.49</v>
      </c>
      <c r="AE89" s="35">
        <v>6145.28</v>
      </c>
      <c r="AF89" s="35">
        <v>8311.5300000000007</v>
      </c>
      <c r="AG89" s="35">
        <v>11179.25</v>
      </c>
      <c r="AH89" s="35">
        <v>14636.68</v>
      </c>
      <c r="AI89" s="35">
        <v>18762.68</v>
      </c>
      <c r="AJ89" s="35">
        <v>23510.12</v>
      </c>
      <c r="AK89" s="35">
        <v>28590.63</v>
      </c>
      <c r="AL89" s="35">
        <v>33359.61</v>
      </c>
      <c r="AM89" s="35">
        <v>37675.22</v>
      </c>
      <c r="AN89" s="35">
        <v>41306.93</v>
      </c>
      <c r="AO89" s="35">
        <v>44433.8</v>
      </c>
      <c r="AP89" s="35">
        <v>47144.33</v>
      </c>
      <c r="AQ89" s="35">
        <v>49496.91</v>
      </c>
      <c r="AR89" s="35">
        <v>51639.93</v>
      </c>
      <c r="AS89" s="35">
        <v>53871.199999999997</v>
      </c>
      <c r="AT89" s="35">
        <v>57025.69</v>
      </c>
      <c r="AU89" s="35">
        <v>60835.07</v>
      </c>
      <c r="AV89" s="35">
        <v>65057.87</v>
      </c>
      <c r="AW89" s="35">
        <v>69718.31</v>
      </c>
      <c r="AX89" s="35">
        <v>74669.66</v>
      </c>
      <c r="AY89" s="35">
        <v>79180.73</v>
      </c>
      <c r="AZ89" s="35">
        <v>83191.66</v>
      </c>
      <c r="BA89" s="35">
        <v>86256.38</v>
      </c>
      <c r="BB89" s="35">
        <v>88791.63</v>
      </c>
      <c r="BC89" s="35">
        <v>91575.24</v>
      </c>
    </row>
    <row r="90" spans="1:55" ht="13.5" customHeight="1" x14ac:dyDescent="0.15">
      <c r="A90" s="35" t="s">
        <v>239</v>
      </c>
      <c r="B90" s="35" t="s">
        <v>203</v>
      </c>
      <c r="C90" s="35" t="s">
        <v>23</v>
      </c>
      <c r="D90" s="35" t="s">
        <v>240</v>
      </c>
      <c r="E90" s="35">
        <v>25</v>
      </c>
      <c r="F90" s="35">
        <v>25</v>
      </c>
      <c r="G90" s="35">
        <v>25</v>
      </c>
      <c r="H90" s="35">
        <v>25</v>
      </c>
      <c r="I90" s="35">
        <v>25</v>
      </c>
      <c r="J90" s="35">
        <v>25</v>
      </c>
      <c r="K90" s="35">
        <v>25</v>
      </c>
      <c r="L90" s="35">
        <v>25</v>
      </c>
      <c r="M90" s="35">
        <v>25</v>
      </c>
      <c r="N90" s="35">
        <v>25</v>
      </c>
      <c r="O90" s="35">
        <v>25</v>
      </c>
      <c r="P90" s="35">
        <v>59</v>
      </c>
      <c r="Q90" s="35">
        <v>245.67</v>
      </c>
      <c r="R90" s="35">
        <v>432.33</v>
      </c>
      <c r="S90" s="35">
        <v>619</v>
      </c>
      <c r="T90" s="35">
        <v>593</v>
      </c>
      <c r="U90" s="35">
        <v>548</v>
      </c>
      <c r="V90" s="35">
        <v>611.67999999999995</v>
      </c>
      <c r="W90" s="35">
        <v>1413</v>
      </c>
      <c r="X90" s="35">
        <v>4996.87</v>
      </c>
      <c r="Y90" s="35">
        <v>9412.33</v>
      </c>
      <c r="Z90" s="35">
        <v>12939.9</v>
      </c>
      <c r="AA90" s="35">
        <v>14167</v>
      </c>
      <c r="AB90" s="35">
        <v>13925.88</v>
      </c>
      <c r="AC90" s="35">
        <v>14033.45</v>
      </c>
      <c r="AD90" s="35">
        <v>13910.24</v>
      </c>
      <c r="AE90" s="35">
        <v>13873.91</v>
      </c>
      <c r="AF90" s="35">
        <v>13923.44</v>
      </c>
      <c r="AG90" s="35">
        <v>14040.73</v>
      </c>
      <c r="AH90" s="35">
        <v>14193.25</v>
      </c>
      <c r="AI90" s="35">
        <v>14237.48</v>
      </c>
      <c r="AJ90" s="35">
        <v>14058.07</v>
      </c>
      <c r="AK90" s="35">
        <v>13628.74</v>
      </c>
      <c r="AL90" s="35">
        <v>13071.98</v>
      </c>
      <c r="AM90" s="35">
        <v>12590.54</v>
      </c>
      <c r="AN90" s="35">
        <v>12109.4</v>
      </c>
      <c r="AO90" s="35">
        <v>11624.67</v>
      </c>
      <c r="AP90" s="35">
        <v>11171.74</v>
      </c>
      <c r="AQ90" s="35">
        <v>10744.05</v>
      </c>
      <c r="AR90" s="35">
        <v>10340.6</v>
      </c>
      <c r="AS90" s="35">
        <v>9959.52</v>
      </c>
      <c r="AT90" s="35">
        <v>9596.67</v>
      </c>
      <c r="AU90" s="35">
        <v>9271.86</v>
      </c>
      <c r="AV90" s="35">
        <v>9002.34</v>
      </c>
      <c r="AW90" s="35">
        <v>8808.4599999999991</v>
      </c>
      <c r="AX90" s="35">
        <v>8663.5</v>
      </c>
      <c r="AY90" s="35">
        <v>8473.66</v>
      </c>
      <c r="AZ90" s="35">
        <v>8374.2099999999991</v>
      </c>
      <c r="BA90" s="35">
        <v>8744.64</v>
      </c>
      <c r="BB90" s="35">
        <v>9241.6</v>
      </c>
      <c r="BC90" s="35">
        <v>9756.16</v>
      </c>
    </row>
    <row r="91" spans="1:55" ht="13.5" customHeight="1" x14ac:dyDescent="0.15">
      <c r="A91" s="35" t="s">
        <v>239</v>
      </c>
      <c r="B91" s="35" t="s">
        <v>203</v>
      </c>
      <c r="C91" s="35" t="s">
        <v>24</v>
      </c>
      <c r="D91" s="35" t="s">
        <v>241</v>
      </c>
      <c r="E91" s="35">
        <v>25</v>
      </c>
      <c r="F91" s="35">
        <v>25</v>
      </c>
      <c r="G91" s="35">
        <v>25</v>
      </c>
      <c r="H91" s="35">
        <v>25</v>
      </c>
      <c r="I91" s="35">
        <v>25</v>
      </c>
      <c r="J91" s="35">
        <v>25</v>
      </c>
      <c r="K91" s="35">
        <v>25</v>
      </c>
      <c r="L91" s="35">
        <v>25</v>
      </c>
      <c r="M91" s="35">
        <v>25</v>
      </c>
      <c r="N91" s="35">
        <v>25</v>
      </c>
      <c r="O91" s="35">
        <v>25</v>
      </c>
      <c r="P91" s="35">
        <v>59</v>
      </c>
      <c r="Q91" s="35">
        <v>245.67</v>
      </c>
      <c r="R91" s="35">
        <v>432.33</v>
      </c>
      <c r="S91" s="35">
        <v>619</v>
      </c>
      <c r="T91" s="35">
        <v>593</v>
      </c>
      <c r="U91" s="35">
        <v>548</v>
      </c>
      <c r="V91" s="35">
        <v>611.67999999999995</v>
      </c>
      <c r="W91" s="35">
        <v>1413</v>
      </c>
      <c r="X91" s="35">
        <v>4996.87</v>
      </c>
      <c r="Y91" s="35">
        <v>9412.33</v>
      </c>
      <c r="Z91" s="35">
        <v>12939.9</v>
      </c>
      <c r="AA91" s="35">
        <v>14167</v>
      </c>
      <c r="AB91" s="35">
        <v>13931.14</v>
      </c>
      <c r="AC91" s="35">
        <v>14083.99</v>
      </c>
      <c r="AD91" s="35">
        <v>14032.98</v>
      </c>
      <c r="AE91" s="35">
        <v>14175.17</v>
      </c>
      <c r="AF91" s="35">
        <v>14529.7</v>
      </c>
      <c r="AG91" s="35">
        <v>15118.58</v>
      </c>
      <c r="AH91" s="35">
        <v>15901.35</v>
      </c>
      <c r="AI91" s="35">
        <v>17727.53</v>
      </c>
      <c r="AJ91" s="35">
        <v>19478.009999999998</v>
      </c>
      <c r="AK91" s="35">
        <v>21151.45</v>
      </c>
      <c r="AL91" s="35">
        <v>22818.62</v>
      </c>
      <c r="AM91" s="35">
        <v>24719.35</v>
      </c>
      <c r="AN91" s="35">
        <v>26792.04</v>
      </c>
      <c r="AO91" s="35">
        <v>28950.12</v>
      </c>
      <c r="AP91" s="35">
        <v>31223.96</v>
      </c>
      <c r="AQ91" s="35">
        <v>33607.32</v>
      </c>
      <c r="AR91" s="35">
        <v>36076.410000000003</v>
      </c>
      <c r="AS91" s="35">
        <v>38571.919999999998</v>
      </c>
      <c r="AT91" s="35">
        <v>41091.86</v>
      </c>
      <c r="AU91" s="35">
        <v>43451.95</v>
      </c>
      <c r="AV91" s="35">
        <v>45708.52</v>
      </c>
      <c r="AW91" s="35">
        <v>47863.39</v>
      </c>
      <c r="AX91" s="35">
        <v>49878.26</v>
      </c>
      <c r="AY91" s="35">
        <v>51695.27</v>
      </c>
      <c r="AZ91" s="35">
        <v>53332.17</v>
      </c>
      <c r="BA91" s="35">
        <v>57690.16</v>
      </c>
      <c r="BB91" s="35">
        <v>63871.25</v>
      </c>
      <c r="BC91" s="35">
        <v>70799.960000000006</v>
      </c>
    </row>
    <row r="92" spans="1:55" ht="13.5" customHeight="1" x14ac:dyDescent="0.15">
      <c r="A92" s="35" t="s">
        <v>239</v>
      </c>
      <c r="B92" s="35" t="s">
        <v>203</v>
      </c>
      <c r="C92" s="35" t="s">
        <v>25</v>
      </c>
      <c r="D92" s="35" t="s">
        <v>242</v>
      </c>
      <c r="E92" s="35">
        <v>25</v>
      </c>
      <c r="F92" s="35">
        <v>25</v>
      </c>
      <c r="G92" s="35">
        <v>25</v>
      </c>
      <c r="H92" s="35">
        <v>25</v>
      </c>
      <c r="I92" s="35">
        <v>25</v>
      </c>
      <c r="J92" s="35">
        <v>25</v>
      </c>
      <c r="K92" s="35">
        <v>25</v>
      </c>
      <c r="L92" s="35">
        <v>25</v>
      </c>
      <c r="M92" s="35">
        <v>25</v>
      </c>
      <c r="N92" s="35">
        <v>25</v>
      </c>
      <c r="O92" s="35">
        <v>25</v>
      </c>
      <c r="P92" s="35">
        <v>59</v>
      </c>
      <c r="Q92" s="35">
        <v>245.67</v>
      </c>
      <c r="R92" s="35">
        <v>432.33</v>
      </c>
      <c r="S92" s="35">
        <v>619</v>
      </c>
      <c r="T92" s="35">
        <v>593</v>
      </c>
      <c r="U92" s="35">
        <v>548</v>
      </c>
      <c r="V92" s="35">
        <v>611.67999999999995</v>
      </c>
      <c r="W92" s="35">
        <v>1413</v>
      </c>
      <c r="X92" s="35">
        <v>4996.87</v>
      </c>
      <c r="Y92" s="35">
        <v>9412.33</v>
      </c>
      <c r="Z92" s="35">
        <v>12939.9</v>
      </c>
      <c r="AA92" s="35">
        <v>14167</v>
      </c>
      <c r="AB92" s="35">
        <v>14453.87</v>
      </c>
      <c r="AC92" s="35">
        <v>15683.67</v>
      </c>
      <c r="AD92" s="35">
        <v>16501.45</v>
      </c>
      <c r="AE92" s="35">
        <v>18177.73</v>
      </c>
      <c r="AF92" s="35">
        <v>20481.78</v>
      </c>
      <c r="AG92" s="35">
        <v>23248.65</v>
      </c>
      <c r="AH92" s="35">
        <v>26195.95</v>
      </c>
      <c r="AI92" s="35">
        <v>30070.82</v>
      </c>
      <c r="AJ92" s="35">
        <v>33791.15</v>
      </c>
      <c r="AK92" s="35">
        <v>37388.839999999997</v>
      </c>
      <c r="AL92" s="35">
        <v>41037.83</v>
      </c>
      <c r="AM92" s="35">
        <v>44977.3</v>
      </c>
      <c r="AN92" s="35">
        <v>49133.18</v>
      </c>
      <c r="AO92" s="35">
        <v>52989.23</v>
      </c>
      <c r="AP92" s="35">
        <v>56618.29</v>
      </c>
      <c r="AQ92" s="35">
        <v>59909.46</v>
      </c>
      <c r="AR92" s="35">
        <v>62664.97</v>
      </c>
      <c r="AS92" s="35">
        <v>64535.32</v>
      </c>
      <c r="AT92" s="35">
        <v>69625.73</v>
      </c>
      <c r="AU92" s="35">
        <v>76835.740000000005</v>
      </c>
      <c r="AV92" s="35">
        <v>84990.720000000001</v>
      </c>
      <c r="AW92" s="35">
        <v>93238.79</v>
      </c>
      <c r="AX92" s="35">
        <v>100566.08</v>
      </c>
      <c r="AY92" s="35">
        <v>106735.95</v>
      </c>
      <c r="AZ92" s="35">
        <v>111485.39</v>
      </c>
      <c r="BA92" s="35">
        <v>114895.61</v>
      </c>
      <c r="BB92" s="35">
        <v>117476.84</v>
      </c>
      <c r="BC92" s="35">
        <v>120162.22</v>
      </c>
    </row>
    <row r="93" spans="1:55" ht="13.5" customHeight="1" x14ac:dyDescent="0.15">
      <c r="A93" s="35" t="s">
        <v>243</v>
      </c>
      <c r="B93" s="35" t="s">
        <v>244</v>
      </c>
      <c r="C93" s="35" t="s">
        <v>23</v>
      </c>
      <c r="D93" s="35" t="s">
        <v>245</v>
      </c>
      <c r="E93" s="35">
        <v>65.62</v>
      </c>
      <c r="F93" s="35">
        <v>62.04</v>
      </c>
      <c r="G93" s="35">
        <v>78.64</v>
      </c>
      <c r="H93" s="35">
        <v>102.07</v>
      </c>
      <c r="I93" s="35">
        <v>117.81</v>
      </c>
      <c r="J93" s="35">
        <v>127.81</v>
      </c>
      <c r="K93" s="35">
        <v>161.56</v>
      </c>
      <c r="L93" s="35">
        <v>196.96</v>
      </c>
      <c r="M93" s="35">
        <v>201.43</v>
      </c>
      <c r="N93" s="35">
        <v>195.3</v>
      </c>
      <c r="O93" s="35">
        <v>220.25</v>
      </c>
      <c r="P93" s="35">
        <v>224.29</v>
      </c>
      <c r="Q93" s="35">
        <v>242.73</v>
      </c>
      <c r="R93" s="35">
        <v>245.88</v>
      </c>
      <c r="S93" s="35">
        <v>227.5</v>
      </c>
      <c r="T93" s="35">
        <v>253.63</v>
      </c>
      <c r="U93" s="35">
        <v>243.02</v>
      </c>
      <c r="V93" s="35">
        <v>240.9</v>
      </c>
      <c r="W93" s="35">
        <v>216.77</v>
      </c>
      <c r="X93" s="35">
        <v>297.66000000000003</v>
      </c>
      <c r="Y93" s="35">
        <v>307.16000000000003</v>
      </c>
      <c r="Z93" s="35">
        <v>281.26</v>
      </c>
      <c r="AA93" s="35">
        <v>278.26</v>
      </c>
      <c r="AB93" s="35">
        <v>285.72000000000003</v>
      </c>
      <c r="AC93" s="35">
        <v>324.83999999999997</v>
      </c>
      <c r="AD93" s="35">
        <v>335.53</v>
      </c>
      <c r="AE93" s="35">
        <v>349.99</v>
      </c>
      <c r="AF93" s="35">
        <v>366.44</v>
      </c>
      <c r="AG93" s="35">
        <v>384.87</v>
      </c>
      <c r="AH93" s="35">
        <v>404.72</v>
      </c>
      <c r="AI93" s="35">
        <v>423.1</v>
      </c>
      <c r="AJ93" s="35">
        <v>443.16</v>
      </c>
      <c r="AK93" s="35">
        <v>462.92</v>
      </c>
      <c r="AL93" s="35">
        <v>484.57</v>
      </c>
      <c r="AM93" s="35">
        <v>500.84</v>
      </c>
      <c r="AN93" s="35">
        <v>516.79999999999995</v>
      </c>
      <c r="AO93" s="35">
        <v>536</v>
      </c>
      <c r="AP93" s="35">
        <v>556.80999999999995</v>
      </c>
      <c r="AQ93" s="35">
        <v>577.86</v>
      </c>
      <c r="AR93" s="35">
        <v>597.11</v>
      </c>
      <c r="AS93" s="35">
        <v>616.88</v>
      </c>
      <c r="AT93" s="35">
        <v>636.34</v>
      </c>
      <c r="AU93" s="35">
        <v>655.13</v>
      </c>
      <c r="AV93" s="35">
        <v>672.51</v>
      </c>
      <c r="AW93" s="35">
        <v>688.6</v>
      </c>
      <c r="AX93" s="35">
        <v>703.69</v>
      </c>
      <c r="AY93" s="35">
        <v>717.32</v>
      </c>
      <c r="AZ93" s="35">
        <v>729.76</v>
      </c>
      <c r="BA93" s="35">
        <v>740.79</v>
      </c>
      <c r="BB93" s="35">
        <v>751.68</v>
      </c>
      <c r="BC93" s="35">
        <v>761.65</v>
      </c>
    </row>
    <row r="94" spans="1:55" ht="13.5" customHeight="1" x14ac:dyDescent="0.15">
      <c r="A94" s="35" t="s">
        <v>243</v>
      </c>
      <c r="B94" s="35" t="s">
        <v>244</v>
      </c>
      <c r="C94" s="35" t="s">
        <v>24</v>
      </c>
      <c r="D94" s="35" t="s">
        <v>246</v>
      </c>
      <c r="E94" s="35">
        <v>65.62</v>
      </c>
      <c r="F94" s="35">
        <v>62.04</v>
      </c>
      <c r="G94" s="35">
        <v>78.64</v>
      </c>
      <c r="H94" s="35">
        <v>102.07</v>
      </c>
      <c r="I94" s="35">
        <v>117.81</v>
      </c>
      <c r="J94" s="35">
        <v>127.81</v>
      </c>
      <c r="K94" s="35">
        <v>161.56</v>
      </c>
      <c r="L94" s="35">
        <v>196.96</v>
      </c>
      <c r="M94" s="35">
        <v>201.43</v>
      </c>
      <c r="N94" s="35">
        <v>195.3</v>
      </c>
      <c r="O94" s="35">
        <v>220.25</v>
      </c>
      <c r="P94" s="35">
        <v>224.29</v>
      </c>
      <c r="Q94" s="35">
        <v>242.73</v>
      </c>
      <c r="R94" s="35">
        <v>245.88</v>
      </c>
      <c r="S94" s="35">
        <v>227.5</v>
      </c>
      <c r="T94" s="35">
        <v>253.63</v>
      </c>
      <c r="U94" s="35">
        <v>243.02</v>
      </c>
      <c r="V94" s="35">
        <v>240.9</v>
      </c>
      <c r="W94" s="35">
        <v>216.77</v>
      </c>
      <c r="X94" s="35">
        <v>297.66000000000003</v>
      </c>
      <c r="Y94" s="35">
        <v>307.16000000000003</v>
      </c>
      <c r="Z94" s="35">
        <v>281.26</v>
      </c>
      <c r="AA94" s="35">
        <v>278.26</v>
      </c>
      <c r="AB94" s="35">
        <v>286.17</v>
      </c>
      <c r="AC94" s="35">
        <v>329.83</v>
      </c>
      <c r="AD94" s="35">
        <v>351.88</v>
      </c>
      <c r="AE94" s="35">
        <v>391.25</v>
      </c>
      <c r="AF94" s="35">
        <v>445.94</v>
      </c>
      <c r="AG94" s="35">
        <v>517.98</v>
      </c>
      <c r="AH94" s="35">
        <v>602.22</v>
      </c>
      <c r="AI94" s="35">
        <v>667.34</v>
      </c>
      <c r="AJ94" s="35">
        <v>737.49</v>
      </c>
      <c r="AK94" s="35">
        <v>809.74</v>
      </c>
      <c r="AL94" s="35">
        <v>883.79</v>
      </c>
      <c r="AM94" s="35">
        <v>952.7</v>
      </c>
      <c r="AN94" s="35">
        <v>1021.84</v>
      </c>
      <c r="AO94" s="35">
        <v>1094.9100000000001</v>
      </c>
      <c r="AP94" s="35">
        <v>1170.17</v>
      </c>
      <c r="AQ94" s="35">
        <v>1247.23</v>
      </c>
      <c r="AR94" s="35">
        <v>1324.17</v>
      </c>
      <c r="AS94" s="35">
        <v>1401.99</v>
      </c>
      <c r="AT94" s="35">
        <v>1475.02</v>
      </c>
      <c r="AU94" s="35">
        <v>1541.95</v>
      </c>
      <c r="AV94" s="35">
        <v>1601.97</v>
      </c>
      <c r="AW94" s="35">
        <v>1654.92</v>
      </c>
      <c r="AX94" s="35">
        <v>1702.93</v>
      </c>
      <c r="AY94" s="35">
        <v>1745.72</v>
      </c>
      <c r="AZ94" s="35">
        <v>1782.52</v>
      </c>
      <c r="BA94" s="35">
        <v>1859.29</v>
      </c>
      <c r="BB94" s="35">
        <v>1960.69</v>
      </c>
      <c r="BC94" s="35">
        <v>2068.02</v>
      </c>
    </row>
    <row r="95" spans="1:55" ht="13.5" customHeight="1" x14ac:dyDescent="0.15">
      <c r="A95" s="35" t="s">
        <v>243</v>
      </c>
      <c r="B95" s="35" t="s">
        <v>244</v>
      </c>
      <c r="C95" s="35" t="s">
        <v>25</v>
      </c>
      <c r="D95" s="35" t="s">
        <v>247</v>
      </c>
      <c r="E95" s="35">
        <v>65.62</v>
      </c>
      <c r="F95" s="35">
        <v>62.04</v>
      </c>
      <c r="G95" s="35">
        <v>78.64</v>
      </c>
      <c r="H95" s="35">
        <v>102.07</v>
      </c>
      <c r="I95" s="35">
        <v>117.81</v>
      </c>
      <c r="J95" s="35">
        <v>127.81</v>
      </c>
      <c r="K95" s="35">
        <v>161.56</v>
      </c>
      <c r="L95" s="35">
        <v>196.96</v>
      </c>
      <c r="M95" s="35">
        <v>201.43</v>
      </c>
      <c r="N95" s="35">
        <v>195.3</v>
      </c>
      <c r="O95" s="35">
        <v>220.25</v>
      </c>
      <c r="P95" s="35">
        <v>224.29</v>
      </c>
      <c r="Q95" s="35">
        <v>242.73</v>
      </c>
      <c r="R95" s="35">
        <v>245.88</v>
      </c>
      <c r="S95" s="35">
        <v>227.5</v>
      </c>
      <c r="T95" s="35">
        <v>253.63</v>
      </c>
      <c r="U95" s="35">
        <v>243.02</v>
      </c>
      <c r="V95" s="35">
        <v>240.9</v>
      </c>
      <c r="W95" s="35">
        <v>216.77</v>
      </c>
      <c r="X95" s="35">
        <v>297.66000000000003</v>
      </c>
      <c r="Y95" s="35">
        <v>307.16000000000003</v>
      </c>
      <c r="Z95" s="35">
        <v>281.26</v>
      </c>
      <c r="AA95" s="35">
        <v>278.26</v>
      </c>
      <c r="AB95" s="35">
        <v>290.33</v>
      </c>
      <c r="AC95" s="35">
        <v>339.98</v>
      </c>
      <c r="AD95" s="35">
        <v>387.4</v>
      </c>
      <c r="AE95" s="35">
        <v>467.44</v>
      </c>
      <c r="AF95" s="35">
        <v>564.97</v>
      </c>
      <c r="AG95" s="35">
        <v>673.53</v>
      </c>
      <c r="AH95" s="35">
        <v>782.35</v>
      </c>
      <c r="AI95" s="35">
        <v>832.34</v>
      </c>
      <c r="AJ95" s="35">
        <v>884.15</v>
      </c>
      <c r="AK95" s="35">
        <v>935.98</v>
      </c>
      <c r="AL95" s="35">
        <v>989.24</v>
      </c>
      <c r="AM95" s="35">
        <v>1036.9000000000001</v>
      </c>
      <c r="AN95" s="35">
        <v>1084.51</v>
      </c>
      <c r="AO95" s="35">
        <v>1138.57</v>
      </c>
      <c r="AP95" s="35">
        <v>1202.95</v>
      </c>
      <c r="AQ95" s="35">
        <v>1281.42</v>
      </c>
      <c r="AR95" s="35">
        <v>1383.3</v>
      </c>
      <c r="AS95" s="35">
        <v>1546.27</v>
      </c>
      <c r="AT95" s="35">
        <v>1814.59</v>
      </c>
      <c r="AU95" s="35">
        <v>2157.0300000000002</v>
      </c>
      <c r="AV95" s="35">
        <v>2530.42</v>
      </c>
      <c r="AW95" s="35">
        <v>2925.75</v>
      </c>
      <c r="AX95" s="35">
        <v>3363.03</v>
      </c>
      <c r="AY95" s="35">
        <v>3765.41</v>
      </c>
      <c r="AZ95" s="35">
        <v>4132.84</v>
      </c>
      <c r="BA95" s="35">
        <v>4434.62</v>
      </c>
      <c r="BB95" s="35">
        <v>4702.03</v>
      </c>
      <c r="BC95" s="35">
        <v>4987.47</v>
      </c>
    </row>
    <row r="96" spans="1:55" ht="13.5" customHeight="1" x14ac:dyDescent="0.15">
      <c r="A96" s="35" t="s">
        <v>248</v>
      </c>
      <c r="B96" s="35" t="s">
        <v>244</v>
      </c>
      <c r="C96" s="35" t="s">
        <v>23</v>
      </c>
      <c r="D96" s="35" t="s">
        <v>249</v>
      </c>
      <c r="E96" s="35">
        <v>8925</v>
      </c>
      <c r="F96" s="35">
        <v>8925</v>
      </c>
      <c r="G96" s="35">
        <v>9586</v>
      </c>
      <c r="H96" s="35">
        <v>9628</v>
      </c>
      <c r="I96" s="35">
        <v>9699</v>
      </c>
      <c r="J96" s="35">
        <v>9979.02</v>
      </c>
      <c r="K96" s="35">
        <v>10009.02</v>
      </c>
      <c r="L96" s="35">
        <v>10225.57</v>
      </c>
      <c r="M96" s="35">
        <v>10233.370000000001</v>
      </c>
      <c r="N96" s="35">
        <v>10603.79</v>
      </c>
      <c r="O96" s="35">
        <v>10603.79</v>
      </c>
      <c r="P96" s="35">
        <v>11134.99</v>
      </c>
      <c r="Q96" s="35">
        <v>11175.29</v>
      </c>
      <c r="R96" s="35">
        <v>11176.29</v>
      </c>
      <c r="S96" s="35">
        <v>11176.29</v>
      </c>
      <c r="T96" s="35">
        <v>11178.04</v>
      </c>
      <c r="U96" s="35">
        <v>11239.94</v>
      </c>
      <c r="V96" s="35">
        <v>11242.84</v>
      </c>
      <c r="W96" s="35">
        <v>11288.34</v>
      </c>
      <c r="X96" s="35">
        <v>11310.34</v>
      </c>
      <c r="Y96" s="35">
        <v>11343.94</v>
      </c>
      <c r="Z96" s="35">
        <v>11345.44</v>
      </c>
      <c r="AA96" s="35">
        <v>11358.04</v>
      </c>
      <c r="AB96" s="35">
        <v>11862.07</v>
      </c>
      <c r="AC96" s="35">
        <v>12448.04</v>
      </c>
      <c r="AD96" s="35">
        <v>12903.2</v>
      </c>
      <c r="AE96" s="35">
        <v>13362.17</v>
      </c>
      <c r="AF96" s="35">
        <v>13794.39</v>
      </c>
      <c r="AG96" s="35">
        <v>14068.29</v>
      </c>
      <c r="AH96" s="35">
        <v>14505.46</v>
      </c>
      <c r="AI96" s="35">
        <v>14962.72</v>
      </c>
      <c r="AJ96" s="35">
        <v>15431.86</v>
      </c>
      <c r="AK96" s="35">
        <v>15865.43</v>
      </c>
      <c r="AL96" s="35">
        <v>16264.44</v>
      </c>
      <c r="AM96" s="35">
        <v>16618.849999999999</v>
      </c>
      <c r="AN96" s="35">
        <v>16923.599999999999</v>
      </c>
      <c r="AO96" s="35">
        <v>17180.64</v>
      </c>
      <c r="AP96" s="35">
        <v>17386.32</v>
      </c>
      <c r="AQ96" s="35">
        <v>17535.79</v>
      </c>
      <c r="AR96" s="35">
        <v>17626.38</v>
      </c>
      <c r="AS96" s="35">
        <v>17655.25</v>
      </c>
      <c r="AT96" s="35">
        <v>18183.48</v>
      </c>
      <c r="AU96" s="35">
        <v>18734.310000000001</v>
      </c>
      <c r="AV96" s="35">
        <v>19307.27</v>
      </c>
      <c r="AW96" s="35">
        <v>19904.759999999998</v>
      </c>
      <c r="AX96" s="35">
        <v>20527.419999999998</v>
      </c>
      <c r="AY96" s="35">
        <v>21171.5</v>
      </c>
      <c r="AZ96" s="35">
        <v>21839.47</v>
      </c>
      <c r="BA96" s="35">
        <v>22530.639999999999</v>
      </c>
      <c r="BB96" s="35">
        <v>23246.69</v>
      </c>
      <c r="BC96" s="35">
        <v>23990.11</v>
      </c>
    </row>
    <row r="97" spans="1:55" ht="13.5" customHeight="1" x14ac:dyDescent="0.15">
      <c r="A97" s="35" t="s">
        <v>248</v>
      </c>
      <c r="B97" s="35" t="s">
        <v>244</v>
      </c>
      <c r="C97" s="35" t="s">
        <v>24</v>
      </c>
      <c r="D97" s="35" t="s">
        <v>250</v>
      </c>
      <c r="E97" s="35">
        <v>8925</v>
      </c>
      <c r="F97" s="35">
        <v>8925</v>
      </c>
      <c r="G97" s="35">
        <v>9586</v>
      </c>
      <c r="H97" s="35">
        <v>9628</v>
      </c>
      <c r="I97" s="35">
        <v>9699</v>
      </c>
      <c r="J97" s="35">
        <v>9979.02</v>
      </c>
      <c r="K97" s="35">
        <v>10009.02</v>
      </c>
      <c r="L97" s="35">
        <v>10225.57</v>
      </c>
      <c r="M97" s="35">
        <v>10233.370000000001</v>
      </c>
      <c r="N97" s="35">
        <v>10603.79</v>
      </c>
      <c r="O97" s="35">
        <v>10603.79</v>
      </c>
      <c r="P97" s="35">
        <v>11134.99</v>
      </c>
      <c r="Q97" s="35">
        <v>11175.29</v>
      </c>
      <c r="R97" s="35">
        <v>11176.29</v>
      </c>
      <c r="S97" s="35">
        <v>11176.29</v>
      </c>
      <c r="T97" s="35">
        <v>11178.04</v>
      </c>
      <c r="U97" s="35">
        <v>11239.94</v>
      </c>
      <c r="V97" s="35">
        <v>11242.84</v>
      </c>
      <c r="W97" s="35">
        <v>11288.34</v>
      </c>
      <c r="X97" s="35">
        <v>11310.34</v>
      </c>
      <c r="Y97" s="35">
        <v>11343.94</v>
      </c>
      <c r="Z97" s="35">
        <v>11345.44</v>
      </c>
      <c r="AA97" s="35">
        <v>11358.04</v>
      </c>
      <c r="AB97" s="35">
        <v>11862.08</v>
      </c>
      <c r="AC97" s="35">
        <v>12429.19</v>
      </c>
      <c r="AD97" s="35">
        <v>12881.57</v>
      </c>
      <c r="AE97" s="35">
        <v>13369.8</v>
      </c>
      <c r="AF97" s="35">
        <v>13863.89</v>
      </c>
      <c r="AG97" s="35">
        <v>14264.63</v>
      </c>
      <c r="AH97" s="35">
        <v>14848.15</v>
      </c>
      <c r="AI97" s="35">
        <v>15457</v>
      </c>
      <c r="AJ97" s="35">
        <v>16091.06</v>
      </c>
      <c r="AK97" s="35">
        <v>16696.28</v>
      </c>
      <c r="AL97" s="35">
        <v>17255.21</v>
      </c>
      <c r="AM97" s="35">
        <v>17759.63</v>
      </c>
      <c r="AN97" s="35">
        <v>18195.169999999998</v>
      </c>
      <c r="AO97" s="35">
        <v>18562.580000000002</v>
      </c>
      <c r="AP97" s="35">
        <v>18876.509999999998</v>
      </c>
      <c r="AQ97" s="35">
        <v>19131.29</v>
      </c>
      <c r="AR97" s="35">
        <v>19323.71</v>
      </c>
      <c r="AS97" s="35">
        <v>19448.12</v>
      </c>
      <c r="AT97" s="35">
        <v>20125.990000000002</v>
      </c>
      <c r="AU97" s="35">
        <v>20826.29</v>
      </c>
      <c r="AV97" s="35">
        <v>21548.49</v>
      </c>
      <c r="AW97" s="35">
        <v>22291.52</v>
      </c>
      <c r="AX97" s="35">
        <v>23055.49</v>
      </c>
      <c r="AY97" s="35">
        <v>23846.3</v>
      </c>
      <c r="AZ97" s="35">
        <v>24662.43</v>
      </c>
      <c r="BA97" s="35">
        <v>25505.69</v>
      </c>
      <c r="BB97" s="35">
        <v>26362.89</v>
      </c>
      <c r="BC97" s="35">
        <v>27217.86</v>
      </c>
    </row>
    <row r="98" spans="1:55" ht="13.5" customHeight="1" x14ac:dyDescent="0.15">
      <c r="A98" s="35" t="s">
        <v>248</v>
      </c>
      <c r="B98" s="35" t="s">
        <v>244</v>
      </c>
      <c r="C98" s="35" t="s">
        <v>25</v>
      </c>
      <c r="D98" s="35" t="s">
        <v>251</v>
      </c>
      <c r="E98" s="35">
        <v>8925</v>
      </c>
      <c r="F98" s="35">
        <v>8925</v>
      </c>
      <c r="G98" s="35">
        <v>9586</v>
      </c>
      <c r="H98" s="35">
        <v>9628</v>
      </c>
      <c r="I98" s="35">
        <v>9699</v>
      </c>
      <c r="J98" s="35">
        <v>9979.02</v>
      </c>
      <c r="K98" s="35">
        <v>10009.02</v>
      </c>
      <c r="L98" s="35">
        <v>10225.57</v>
      </c>
      <c r="M98" s="35">
        <v>10233.370000000001</v>
      </c>
      <c r="N98" s="35">
        <v>10603.79</v>
      </c>
      <c r="O98" s="35">
        <v>10603.79</v>
      </c>
      <c r="P98" s="35">
        <v>11134.99</v>
      </c>
      <c r="Q98" s="35">
        <v>11175.29</v>
      </c>
      <c r="R98" s="35">
        <v>11176.29</v>
      </c>
      <c r="S98" s="35">
        <v>11176.29</v>
      </c>
      <c r="T98" s="35">
        <v>11178.04</v>
      </c>
      <c r="U98" s="35">
        <v>11239.94</v>
      </c>
      <c r="V98" s="35">
        <v>11242.84</v>
      </c>
      <c r="W98" s="35">
        <v>11288.34</v>
      </c>
      <c r="X98" s="35">
        <v>11310.34</v>
      </c>
      <c r="Y98" s="35">
        <v>11343.94</v>
      </c>
      <c r="Z98" s="35">
        <v>11345.44</v>
      </c>
      <c r="AA98" s="35">
        <v>11358.04</v>
      </c>
      <c r="AB98" s="35">
        <v>11862.12</v>
      </c>
      <c r="AC98" s="35">
        <v>12429.23</v>
      </c>
      <c r="AD98" s="35">
        <v>12937.89</v>
      </c>
      <c r="AE98" s="35">
        <v>13538.19</v>
      </c>
      <c r="AF98" s="35">
        <v>14192.65</v>
      </c>
      <c r="AG98" s="35">
        <v>14797.29</v>
      </c>
      <c r="AH98" s="35">
        <v>15561.39</v>
      </c>
      <c r="AI98" s="35">
        <v>16312.49</v>
      </c>
      <c r="AJ98" s="35">
        <v>17051.88</v>
      </c>
      <c r="AK98" s="35">
        <v>17721.310000000001</v>
      </c>
      <c r="AL98" s="35">
        <v>18301.669999999998</v>
      </c>
      <c r="AM98" s="35">
        <v>18795.28</v>
      </c>
      <c r="AN98" s="35">
        <v>19190.650000000001</v>
      </c>
      <c r="AO98" s="35">
        <v>19492.98</v>
      </c>
      <c r="AP98" s="35">
        <v>19731.849999999999</v>
      </c>
      <c r="AQ98" s="35">
        <v>19906.07</v>
      </c>
      <c r="AR98" s="35">
        <v>20020.64</v>
      </c>
      <c r="AS98" s="35">
        <v>20066.97</v>
      </c>
      <c r="AT98" s="35">
        <v>20682.07</v>
      </c>
      <c r="AU98" s="35">
        <v>21293</v>
      </c>
      <c r="AV98" s="35">
        <v>21883.58</v>
      </c>
      <c r="AW98" s="35">
        <v>22428.26</v>
      </c>
      <c r="AX98" s="35">
        <v>22911.64</v>
      </c>
      <c r="AY98" s="35">
        <v>23361.27</v>
      </c>
      <c r="AZ98" s="35">
        <v>23800.84</v>
      </c>
      <c r="BA98" s="35">
        <v>24264.77</v>
      </c>
      <c r="BB98" s="35">
        <v>24791.63</v>
      </c>
      <c r="BC98" s="35">
        <v>25403.72</v>
      </c>
    </row>
    <row r="99" spans="1:55" ht="13.5" customHeight="1" x14ac:dyDescent="0.15">
      <c r="A99" s="35" t="s">
        <v>252</v>
      </c>
      <c r="B99" s="35" t="s">
        <v>244</v>
      </c>
      <c r="C99" s="35" t="s">
        <v>23</v>
      </c>
      <c r="D99" s="35" t="s">
        <v>253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1.2</v>
      </c>
      <c r="Q99" s="35">
        <v>6.2</v>
      </c>
      <c r="R99" s="35">
        <v>8.1999999999999993</v>
      </c>
      <c r="S99" s="35">
        <v>8.1999999999999993</v>
      </c>
      <c r="T99" s="35">
        <v>8.1999999999999993</v>
      </c>
      <c r="U99" s="35">
        <v>8.1999999999999993</v>
      </c>
      <c r="V99" s="35">
        <v>8.1999999999999993</v>
      </c>
      <c r="W99" s="35">
        <v>190.63</v>
      </c>
      <c r="X99" s="35">
        <v>439.23</v>
      </c>
      <c r="Y99" s="35">
        <v>758.96</v>
      </c>
      <c r="Z99" s="35">
        <v>1060.23</v>
      </c>
      <c r="AA99" s="35">
        <v>1086</v>
      </c>
      <c r="AB99" s="35">
        <v>1303.99</v>
      </c>
      <c r="AC99" s="35">
        <v>1605.96</v>
      </c>
      <c r="AD99" s="35">
        <v>1752.06</v>
      </c>
      <c r="AE99" s="35">
        <v>1949.22</v>
      </c>
      <c r="AF99" s="35">
        <v>2166.98</v>
      </c>
      <c r="AG99" s="35">
        <v>2412.13</v>
      </c>
      <c r="AH99" s="35">
        <v>2671.4</v>
      </c>
      <c r="AI99" s="35">
        <v>2943.09</v>
      </c>
      <c r="AJ99" s="35">
        <v>3188.74</v>
      </c>
      <c r="AK99" s="35">
        <v>3399.14</v>
      </c>
      <c r="AL99" s="35">
        <v>3572.36</v>
      </c>
      <c r="AM99" s="35">
        <v>3717.6</v>
      </c>
      <c r="AN99" s="35">
        <v>3817.44</v>
      </c>
      <c r="AO99" s="35">
        <v>3890.29</v>
      </c>
      <c r="AP99" s="35">
        <v>3948.54</v>
      </c>
      <c r="AQ99" s="35">
        <v>3981.77</v>
      </c>
      <c r="AR99" s="35">
        <v>3983.63</v>
      </c>
      <c r="AS99" s="35">
        <v>3945.71</v>
      </c>
      <c r="AT99" s="35">
        <v>3904.08</v>
      </c>
      <c r="AU99" s="35">
        <v>3856.72</v>
      </c>
      <c r="AV99" s="35">
        <v>3805.8</v>
      </c>
      <c r="AW99" s="35">
        <v>3754.69</v>
      </c>
      <c r="AX99" s="35">
        <v>3705.23</v>
      </c>
      <c r="AY99" s="35">
        <v>3656.2</v>
      </c>
      <c r="AZ99" s="35">
        <v>3615.27</v>
      </c>
      <c r="BA99" s="35">
        <v>3581.37</v>
      </c>
      <c r="BB99" s="35">
        <v>3555.31</v>
      </c>
      <c r="BC99" s="35">
        <v>3543.28</v>
      </c>
    </row>
    <row r="100" spans="1:55" ht="13.5" customHeight="1" x14ac:dyDescent="0.15">
      <c r="A100" s="35" t="s">
        <v>252</v>
      </c>
      <c r="B100" s="35" t="s">
        <v>244</v>
      </c>
      <c r="C100" s="35" t="s">
        <v>24</v>
      </c>
      <c r="D100" s="35" t="s">
        <v>254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1.2</v>
      </c>
      <c r="Q100" s="35">
        <v>6.2</v>
      </c>
      <c r="R100" s="35">
        <v>8.1999999999999993</v>
      </c>
      <c r="S100" s="35">
        <v>8.1999999999999993</v>
      </c>
      <c r="T100" s="35">
        <v>8.1999999999999993</v>
      </c>
      <c r="U100" s="35">
        <v>8.1999999999999993</v>
      </c>
      <c r="V100" s="35">
        <v>8.1999999999999993</v>
      </c>
      <c r="W100" s="35">
        <v>190.63</v>
      </c>
      <c r="X100" s="35">
        <v>439.23</v>
      </c>
      <c r="Y100" s="35">
        <v>758.96</v>
      </c>
      <c r="Z100" s="35">
        <v>1060.23</v>
      </c>
      <c r="AA100" s="35">
        <v>1086</v>
      </c>
      <c r="AB100" s="35">
        <v>1252.81</v>
      </c>
      <c r="AC100" s="35">
        <v>1419.68</v>
      </c>
      <c r="AD100" s="35">
        <v>1528.74</v>
      </c>
      <c r="AE100" s="35">
        <v>1738.15</v>
      </c>
      <c r="AF100" s="35">
        <v>2020.57</v>
      </c>
      <c r="AG100" s="35">
        <v>2423.98</v>
      </c>
      <c r="AH100" s="35">
        <v>2948.8</v>
      </c>
      <c r="AI100" s="35">
        <v>3812.73</v>
      </c>
      <c r="AJ100" s="35">
        <v>4838.75</v>
      </c>
      <c r="AK100" s="35">
        <v>6029.77</v>
      </c>
      <c r="AL100" s="35">
        <v>7270.02</v>
      </c>
      <c r="AM100" s="35">
        <v>8579.26</v>
      </c>
      <c r="AN100" s="35">
        <v>9927.6299999999992</v>
      </c>
      <c r="AO100" s="35">
        <v>11320.27</v>
      </c>
      <c r="AP100" s="35">
        <v>12725.47</v>
      </c>
      <c r="AQ100" s="35">
        <v>14111.51</v>
      </c>
      <c r="AR100" s="35">
        <v>15458.48</v>
      </c>
      <c r="AS100" s="35">
        <v>16730.03</v>
      </c>
      <c r="AT100" s="35">
        <v>17978.25</v>
      </c>
      <c r="AU100" s="35">
        <v>19165.2</v>
      </c>
      <c r="AV100" s="35">
        <v>20313.59</v>
      </c>
      <c r="AW100" s="35">
        <v>21412.22</v>
      </c>
      <c r="AX100" s="35">
        <v>22460.65</v>
      </c>
      <c r="AY100" s="35">
        <v>23497.82</v>
      </c>
      <c r="AZ100" s="35">
        <v>24526.97</v>
      </c>
      <c r="BA100" s="35">
        <v>25834.65</v>
      </c>
      <c r="BB100" s="35">
        <v>27287.37</v>
      </c>
      <c r="BC100" s="35">
        <v>28779.83</v>
      </c>
    </row>
    <row r="101" spans="1:55" ht="13.5" customHeight="1" x14ac:dyDescent="0.15">
      <c r="A101" s="35" t="s">
        <v>252</v>
      </c>
      <c r="B101" s="35" t="s">
        <v>244</v>
      </c>
      <c r="C101" s="35" t="s">
        <v>25</v>
      </c>
      <c r="D101" s="35" t="s">
        <v>255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1.2</v>
      </c>
      <c r="Q101" s="35">
        <v>6.2</v>
      </c>
      <c r="R101" s="35">
        <v>8.1999999999999993</v>
      </c>
      <c r="S101" s="35">
        <v>8.1999999999999993</v>
      </c>
      <c r="T101" s="35">
        <v>8.1999999999999993</v>
      </c>
      <c r="U101" s="35">
        <v>8.1999999999999993</v>
      </c>
      <c r="V101" s="35">
        <v>8.1999999999999993</v>
      </c>
      <c r="W101" s="35">
        <v>190.63</v>
      </c>
      <c r="X101" s="35">
        <v>439.23</v>
      </c>
      <c r="Y101" s="35">
        <v>758.96</v>
      </c>
      <c r="Z101" s="35">
        <v>1060.23</v>
      </c>
      <c r="AA101" s="35">
        <v>1086</v>
      </c>
      <c r="AB101" s="35">
        <v>1293.1400000000001</v>
      </c>
      <c r="AC101" s="35">
        <v>1617.9</v>
      </c>
      <c r="AD101" s="35">
        <v>1959.67</v>
      </c>
      <c r="AE101" s="35">
        <v>2709.33</v>
      </c>
      <c r="AF101" s="35">
        <v>3745.97</v>
      </c>
      <c r="AG101" s="35">
        <v>5172.46</v>
      </c>
      <c r="AH101" s="35">
        <v>6935.04</v>
      </c>
      <c r="AI101" s="35">
        <v>9116.3700000000008</v>
      </c>
      <c r="AJ101" s="35">
        <v>11712.6</v>
      </c>
      <c r="AK101" s="35">
        <v>14550.09</v>
      </c>
      <c r="AL101" s="35">
        <v>17253.490000000002</v>
      </c>
      <c r="AM101" s="35">
        <v>19755.72</v>
      </c>
      <c r="AN101" s="35">
        <v>21929.7</v>
      </c>
      <c r="AO101" s="35">
        <v>23794.720000000001</v>
      </c>
      <c r="AP101" s="35">
        <v>25401.65</v>
      </c>
      <c r="AQ101" s="35">
        <v>26779.99</v>
      </c>
      <c r="AR101" s="35">
        <v>28002.13</v>
      </c>
      <c r="AS101" s="35">
        <v>29183.439999999999</v>
      </c>
      <c r="AT101" s="35">
        <v>30654.78</v>
      </c>
      <c r="AU101" s="35">
        <v>32292.27</v>
      </c>
      <c r="AV101" s="35">
        <v>34032.629999999997</v>
      </c>
      <c r="AW101" s="35">
        <v>35878.43</v>
      </c>
      <c r="AX101" s="35">
        <v>37757.050000000003</v>
      </c>
      <c r="AY101" s="35">
        <v>39393.94</v>
      </c>
      <c r="AZ101" s="35">
        <v>40777.269999999997</v>
      </c>
      <c r="BA101" s="35">
        <v>41735.47</v>
      </c>
      <c r="BB101" s="35">
        <v>42467.67</v>
      </c>
      <c r="BC101" s="35">
        <v>43290.05</v>
      </c>
    </row>
    <row r="102" spans="1:55" ht="13.5" customHeight="1" x14ac:dyDescent="0.15">
      <c r="A102" s="35" t="s">
        <v>256</v>
      </c>
      <c r="B102" s="35" t="s">
        <v>244</v>
      </c>
      <c r="C102" s="35" t="s">
        <v>23</v>
      </c>
      <c r="D102" s="35" t="s">
        <v>257</v>
      </c>
      <c r="E102" s="35">
        <v>7.57</v>
      </c>
      <c r="F102" s="35">
        <v>7.57</v>
      </c>
      <c r="G102" s="35">
        <v>7.57</v>
      </c>
      <c r="H102" s="35">
        <v>7.57</v>
      </c>
      <c r="I102" s="35">
        <v>7.57</v>
      </c>
      <c r="J102" s="35">
        <v>7.57</v>
      </c>
      <c r="K102" s="35">
        <v>7.57</v>
      </c>
      <c r="L102" s="35">
        <v>7.57</v>
      </c>
      <c r="M102" s="35">
        <v>7.57</v>
      </c>
      <c r="N102" s="35">
        <v>7.57</v>
      </c>
      <c r="O102" s="35">
        <v>7.57</v>
      </c>
      <c r="P102" s="35">
        <v>17.86</v>
      </c>
      <c r="Q102" s="35">
        <v>74.349999999999994</v>
      </c>
      <c r="R102" s="35">
        <v>130.85</v>
      </c>
      <c r="S102" s="35">
        <v>187.35</v>
      </c>
      <c r="T102" s="35">
        <v>187.4</v>
      </c>
      <c r="U102" s="35">
        <v>187.35</v>
      </c>
      <c r="V102" s="35">
        <v>226.65</v>
      </c>
      <c r="W102" s="35">
        <v>750.25</v>
      </c>
      <c r="X102" s="35">
        <v>1608.55</v>
      </c>
      <c r="Y102" s="35">
        <v>2623.09</v>
      </c>
      <c r="Z102" s="35">
        <v>3291.31</v>
      </c>
      <c r="AA102" s="35">
        <v>3309</v>
      </c>
      <c r="AB102" s="35">
        <v>3356.01</v>
      </c>
      <c r="AC102" s="35">
        <v>3459.57</v>
      </c>
      <c r="AD102" s="35">
        <v>3480.78</v>
      </c>
      <c r="AE102" s="35">
        <v>3507.88</v>
      </c>
      <c r="AF102" s="35">
        <v>3545.26</v>
      </c>
      <c r="AG102" s="35">
        <v>3591.47</v>
      </c>
      <c r="AH102" s="35">
        <v>3640.43</v>
      </c>
      <c r="AI102" s="35">
        <v>3656.36</v>
      </c>
      <c r="AJ102" s="35">
        <v>3611.2</v>
      </c>
      <c r="AK102" s="35">
        <v>3498.81</v>
      </c>
      <c r="AL102" s="35">
        <v>3351.48</v>
      </c>
      <c r="AM102" s="35">
        <v>3222.18</v>
      </c>
      <c r="AN102" s="35">
        <v>3091.75</v>
      </c>
      <c r="AO102" s="35">
        <v>2959.3</v>
      </c>
      <c r="AP102" s="35">
        <v>2833.78</v>
      </c>
      <c r="AQ102" s="35">
        <v>2713.54</v>
      </c>
      <c r="AR102" s="35">
        <v>2598.2800000000002</v>
      </c>
      <c r="AS102" s="35">
        <v>2487.5300000000002</v>
      </c>
      <c r="AT102" s="35">
        <v>2380.7199999999998</v>
      </c>
      <c r="AU102" s="35">
        <v>2282.96</v>
      </c>
      <c r="AV102" s="35">
        <v>2198.87</v>
      </c>
      <c r="AW102" s="35">
        <v>2133.6799999999998</v>
      </c>
      <c r="AX102" s="35">
        <v>2080.4699999999998</v>
      </c>
      <c r="AY102" s="35">
        <v>2015.25</v>
      </c>
      <c r="AZ102" s="35">
        <v>1972.79</v>
      </c>
      <c r="BA102" s="35">
        <v>2051.61</v>
      </c>
      <c r="BB102" s="35">
        <v>2162.61</v>
      </c>
      <c r="BC102" s="35">
        <v>2277.5100000000002</v>
      </c>
    </row>
    <row r="103" spans="1:55" ht="13.5" customHeight="1" x14ac:dyDescent="0.15">
      <c r="A103" s="35" t="s">
        <v>256</v>
      </c>
      <c r="B103" s="35" t="s">
        <v>244</v>
      </c>
      <c r="C103" s="35" t="s">
        <v>24</v>
      </c>
      <c r="D103" s="35" t="s">
        <v>258</v>
      </c>
      <c r="E103" s="35">
        <v>7.57</v>
      </c>
      <c r="F103" s="35">
        <v>7.57</v>
      </c>
      <c r="G103" s="35">
        <v>7.57</v>
      </c>
      <c r="H103" s="35">
        <v>7.57</v>
      </c>
      <c r="I103" s="35">
        <v>7.57</v>
      </c>
      <c r="J103" s="35">
        <v>7.57</v>
      </c>
      <c r="K103" s="35">
        <v>7.57</v>
      </c>
      <c r="L103" s="35">
        <v>7.57</v>
      </c>
      <c r="M103" s="35">
        <v>7.57</v>
      </c>
      <c r="N103" s="35">
        <v>7.57</v>
      </c>
      <c r="O103" s="35">
        <v>7.57</v>
      </c>
      <c r="P103" s="35">
        <v>17.86</v>
      </c>
      <c r="Q103" s="35">
        <v>74.349999999999994</v>
      </c>
      <c r="R103" s="35">
        <v>130.85</v>
      </c>
      <c r="S103" s="35">
        <v>187.35</v>
      </c>
      <c r="T103" s="35">
        <v>187.4</v>
      </c>
      <c r="U103" s="35">
        <v>187.35</v>
      </c>
      <c r="V103" s="35">
        <v>226.65</v>
      </c>
      <c r="W103" s="35">
        <v>750.25</v>
      </c>
      <c r="X103" s="35">
        <v>1608.55</v>
      </c>
      <c r="Y103" s="35">
        <v>2623.09</v>
      </c>
      <c r="Z103" s="35">
        <v>3291.31</v>
      </c>
      <c r="AA103" s="35">
        <v>3309</v>
      </c>
      <c r="AB103" s="35">
        <v>3357.36</v>
      </c>
      <c r="AC103" s="35">
        <v>3472.53</v>
      </c>
      <c r="AD103" s="35">
        <v>3512.1</v>
      </c>
      <c r="AE103" s="35">
        <v>3584.25</v>
      </c>
      <c r="AF103" s="35">
        <v>3697.92</v>
      </c>
      <c r="AG103" s="35">
        <v>3860.99</v>
      </c>
      <c r="AH103" s="35">
        <v>4064.62</v>
      </c>
      <c r="AI103" s="35">
        <v>4514.7299999999996</v>
      </c>
      <c r="AJ103" s="35">
        <v>4937.6499999999996</v>
      </c>
      <c r="AK103" s="35">
        <v>5332.97</v>
      </c>
      <c r="AL103" s="35">
        <v>5720.1</v>
      </c>
      <c r="AM103" s="35">
        <v>6160.83</v>
      </c>
      <c r="AN103" s="35">
        <v>6638.91</v>
      </c>
      <c r="AO103" s="35">
        <v>7134.27</v>
      </c>
      <c r="AP103" s="35">
        <v>7653.75</v>
      </c>
      <c r="AQ103" s="35">
        <v>8195.4699999999993</v>
      </c>
      <c r="AR103" s="35">
        <v>8753.57</v>
      </c>
      <c r="AS103" s="35">
        <v>9313.68</v>
      </c>
      <c r="AT103" s="35">
        <v>9877.8799999999992</v>
      </c>
      <c r="AU103" s="35">
        <v>10400.58</v>
      </c>
      <c r="AV103" s="35">
        <v>10896.61</v>
      </c>
      <c r="AW103" s="35">
        <v>11366.66</v>
      </c>
      <c r="AX103" s="35">
        <v>11801.52</v>
      </c>
      <c r="AY103" s="35">
        <v>12188.71</v>
      </c>
      <c r="AZ103" s="35">
        <v>12531.68</v>
      </c>
      <c r="BA103" s="35">
        <v>13511.12</v>
      </c>
      <c r="BB103" s="35">
        <v>14914.37</v>
      </c>
      <c r="BC103" s="35">
        <v>16488.88</v>
      </c>
    </row>
    <row r="104" spans="1:55" ht="13.5" customHeight="1" x14ac:dyDescent="0.15">
      <c r="A104" s="35" t="s">
        <v>256</v>
      </c>
      <c r="B104" s="35" t="s">
        <v>244</v>
      </c>
      <c r="C104" s="35" t="s">
        <v>25</v>
      </c>
      <c r="D104" s="35" t="s">
        <v>259</v>
      </c>
      <c r="E104" s="35">
        <v>7.57</v>
      </c>
      <c r="F104" s="35">
        <v>7.57</v>
      </c>
      <c r="G104" s="35">
        <v>7.57</v>
      </c>
      <c r="H104" s="35">
        <v>7.57</v>
      </c>
      <c r="I104" s="35">
        <v>7.57</v>
      </c>
      <c r="J104" s="35">
        <v>7.57</v>
      </c>
      <c r="K104" s="35">
        <v>7.57</v>
      </c>
      <c r="L104" s="35">
        <v>7.57</v>
      </c>
      <c r="M104" s="35">
        <v>7.57</v>
      </c>
      <c r="N104" s="35">
        <v>7.57</v>
      </c>
      <c r="O104" s="35">
        <v>7.57</v>
      </c>
      <c r="P104" s="35">
        <v>17.86</v>
      </c>
      <c r="Q104" s="35">
        <v>74.349999999999994</v>
      </c>
      <c r="R104" s="35">
        <v>130.85</v>
      </c>
      <c r="S104" s="35">
        <v>187.35</v>
      </c>
      <c r="T104" s="35">
        <v>187.4</v>
      </c>
      <c r="U104" s="35">
        <v>187.35</v>
      </c>
      <c r="V104" s="35">
        <v>226.65</v>
      </c>
      <c r="W104" s="35">
        <v>750.25</v>
      </c>
      <c r="X104" s="35">
        <v>1608.55</v>
      </c>
      <c r="Y104" s="35">
        <v>2623.09</v>
      </c>
      <c r="Z104" s="35">
        <v>3291.31</v>
      </c>
      <c r="AA104" s="35">
        <v>3309</v>
      </c>
      <c r="AB104" s="35">
        <v>3491.9</v>
      </c>
      <c r="AC104" s="35">
        <v>3883.14</v>
      </c>
      <c r="AD104" s="35">
        <v>4143.53</v>
      </c>
      <c r="AE104" s="35">
        <v>4602.8100000000004</v>
      </c>
      <c r="AF104" s="35">
        <v>5204.17</v>
      </c>
      <c r="AG104" s="35">
        <v>5906.91</v>
      </c>
      <c r="AH104" s="35">
        <v>6641.39</v>
      </c>
      <c r="AI104" s="35">
        <v>7588.85</v>
      </c>
      <c r="AJ104" s="35">
        <v>8488.2999999999993</v>
      </c>
      <c r="AK104" s="35">
        <v>9347.1</v>
      </c>
      <c r="AL104" s="35">
        <v>10210.040000000001</v>
      </c>
      <c r="AM104" s="35">
        <v>11138.67</v>
      </c>
      <c r="AN104" s="35">
        <v>12112.76</v>
      </c>
      <c r="AO104" s="35">
        <v>13009.1</v>
      </c>
      <c r="AP104" s="35">
        <v>13844.37</v>
      </c>
      <c r="AQ104" s="35">
        <v>14591.35</v>
      </c>
      <c r="AR104" s="35">
        <v>15203.83</v>
      </c>
      <c r="AS104" s="35">
        <v>15599.92</v>
      </c>
      <c r="AT104" s="35">
        <v>16757.66</v>
      </c>
      <c r="AU104" s="35">
        <v>18410.439999999999</v>
      </c>
      <c r="AV104" s="35">
        <v>20279.25</v>
      </c>
      <c r="AW104" s="35">
        <v>22184.78</v>
      </c>
      <c r="AX104" s="35">
        <v>23903.3</v>
      </c>
      <c r="AY104" s="35">
        <v>25348.12</v>
      </c>
      <c r="AZ104" s="35">
        <v>26459.05</v>
      </c>
      <c r="BA104" s="35">
        <v>27241.279999999999</v>
      </c>
      <c r="BB104" s="35">
        <v>27834.23</v>
      </c>
      <c r="BC104" s="35">
        <v>28459.96</v>
      </c>
    </row>
    <row r="105" spans="1:55" ht="13.5" customHeight="1" x14ac:dyDescent="0.15">
      <c r="A105" s="35" t="s">
        <v>260</v>
      </c>
      <c r="B105" s="35" t="s">
        <v>244</v>
      </c>
      <c r="C105" s="35" t="s">
        <v>23</v>
      </c>
      <c r="D105" s="35" t="s">
        <v>261</v>
      </c>
      <c r="E105" s="35">
        <v>774.38</v>
      </c>
      <c r="F105" s="35">
        <v>777.97</v>
      </c>
      <c r="G105" s="35">
        <v>761.36</v>
      </c>
      <c r="H105" s="35">
        <v>857.94</v>
      </c>
      <c r="I105" s="35">
        <v>842.19</v>
      </c>
      <c r="J105" s="35">
        <v>832.19</v>
      </c>
      <c r="K105" s="35">
        <v>878.44</v>
      </c>
      <c r="L105" s="35">
        <v>1043.04</v>
      </c>
      <c r="M105" s="35">
        <v>1059.57</v>
      </c>
      <c r="N105" s="35">
        <v>1071.7</v>
      </c>
      <c r="O105" s="35">
        <v>1039.75</v>
      </c>
      <c r="P105" s="35">
        <v>1050.71</v>
      </c>
      <c r="Q105" s="35">
        <v>1041.67</v>
      </c>
      <c r="R105" s="35">
        <v>1095.1199999999999</v>
      </c>
      <c r="S105" s="35">
        <v>1336.5</v>
      </c>
      <c r="T105" s="35">
        <v>941.97</v>
      </c>
      <c r="U105" s="35">
        <v>922.58</v>
      </c>
      <c r="V105" s="35">
        <v>931.62</v>
      </c>
      <c r="W105" s="35">
        <v>965.95</v>
      </c>
      <c r="X105" s="35">
        <v>930.98</v>
      </c>
      <c r="Y105" s="35">
        <v>1046.48</v>
      </c>
      <c r="Z105" s="35">
        <v>1103.48</v>
      </c>
      <c r="AA105" s="35">
        <v>1049.54</v>
      </c>
      <c r="AB105" s="35">
        <v>1040.32</v>
      </c>
      <c r="AC105" s="35">
        <v>1040.3699999999999</v>
      </c>
      <c r="AD105" s="35">
        <v>1027.1500000000001</v>
      </c>
      <c r="AE105" s="35">
        <v>1012.76</v>
      </c>
      <c r="AF105" s="35">
        <v>992.34</v>
      </c>
      <c r="AG105" s="35">
        <v>971.87</v>
      </c>
      <c r="AH105" s="35">
        <v>951.53</v>
      </c>
      <c r="AI105" s="35">
        <v>933.17</v>
      </c>
      <c r="AJ105" s="35">
        <v>916.43</v>
      </c>
      <c r="AK105" s="35">
        <v>898.86</v>
      </c>
      <c r="AL105" s="35">
        <v>879.8</v>
      </c>
      <c r="AM105" s="35">
        <v>851.77</v>
      </c>
      <c r="AN105" s="35">
        <v>840.57</v>
      </c>
      <c r="AO105" s="35">
        <v>830.91</v>
      </c>
      <c r="AP105" s="35">
        <v>821.64</v>
      </c>
      <c r="AQ105" s="35">
        <v>811.82</v>
      </c>
      <c r="AR105" s="35">
        <v>804.35</v>
      </c>
      <c r="AS105" s="35">
        <v>793.14</v>
      </c>
      <c r="AT105" s="35">
        <v>779.98</v>
      </c>
      <c r="AU105" s="35">
        <v>769.21</v>
      </c>
      <c r="AV105" s="35">
        <v>757.83</v>
      </c>
      <c r="AW105" s="35">
        <v>745.32</v>
      </c>
      <c r="AX105" s="35">
        <v>732.2</v>
      </c>
      <c r="AY105" s="35">
        <v>718.46</v>
      </c>
      <c r="AZ105" s="35">
        <v>704.28</v>
      </c>
      <c r="BA105" s="35">
        <v>689.31</v>
      </c>
      <c r="BB105" s="35">
        <v>673.48</v>
      </c>
      <c r="BC105" s="35">
        <v>656.64</v>
      </c>
    </row>
    <row r="106" spans="1:55" ht="13.5" customHeight="1" x14ac:dyDescent="0.15">
      <c r="A106" s="35" t="s">
        <v>260</v>
      </c>
      <c r="B106" s="35" t="s">
        <v>244</v>
      </c>
      <c r="C106" s="35" t="s">
        <v>24</v>
      </c>
      <c r="D106" s="35" t="s">
        <v>262</v>
      </c>
      <c r="E106" s="35">
        <v>774.38</v>
      </c>
      <c r="F106" s="35">
        <v>777.97</v>
      </c>
      <c r="G106" s="35">
        <v>761.36</v>
      </c>
      <c r="H106" s="35">
        <v>857.94</v>
      </c>
      <c r="I106" s="35">
        <v>842.19</v>
      </c>
      <c r="J106" s="35">
        <v>832.19</v>
      </c>
      <c r="K106" s="35">
        <v>878.44</v>
      </c>
      <c r="L106" s="35">
        <v>1043.04</v>
      </c>
      <c r="M106" s="35">
        <v>1059.57</v>
      </c>
      <c r="N106" s="35">
        <v>1071.7</v>
      </c>
      <c r="O106" s="35">
        <v>1039.75</v>
      </c>
      <c r="P106" s="35">
        <v>1050.71</v>
      </c>
      <c r="Q106" s="35">
        <v>1041.67</v>
      </c>
      <c r="R106" s="35">
        <v>1095.1199999999999</v>
      </c>
      <c r="S106" s="35">
        <v>1336.5</v>
      </c>
      <c r="T106" s="35">
        <v>941.97</v>
      </c>
      <c r="U106" s="35">
        <v>922.58</v>
      </c>
      <c r="V106" s="35">
        <v>931.62</v>
      </c>
      <c r="W106" s="35">
        <v>965.95</v>
      </c>
      <c r="X106" s="35">
        <v>930.98</v>
      </c>
      <c r="Y106" s="35">
        <v>1046.48</v>
      </c>
      <c r="Z106" s="35">
        <v>1103.48</v>
      </c>
      <c r="AA106" s="35">
        <v>1049.54</v>
      </c>
      <c r="AB106" s="35">
        <v>1040.96</v>
      </c>
      <c r="AC106" s="35">
        <v>1043.5</v>
      </c>
      <c r="AD106" s="35">
        <v>1031.51</v>
      </c>
      <c r="AE106" s="35">
        <v>1018.8</v>
      </c>
      <c r="AF106" s="35">
        <v>999.83</v>
      </c>
      <c r="AG106" s="35">
        <v>980.57</v>
      </c>
      <c r="AH106" s="35">
        <v>960.88</v>
      </c>
      <c r="AI106" s="35">
        <v>940.56</v>
      </c>
      <c r="AJ106" s="35">
        <v>921.22</v>
      </c>
      <c r="AK106" s="35">
        <v>900.38</v>
      </c>
      <c r="AL106" s="35">
        <v>877.88</v>
      </c>
      <c r="AM106" s="35">
        <v>846.13</v>
      </c>
      <c r="AN106" s="35">
        <v>830.99</v>
      </c>
      <c r="AO106" s="35">
        <v>816.96</v>
      </c>
      <c r="AP106" s="35">
        <v>802.97</v>
      </c>
      <c r="AQ106" s="35">
        <v>788.07</v>
      </c>
      <c r="AR106" s="35">
        <v>775.2</v>
      </c>
      <c r="AS106" s="35">
        <v>758.31</v>
      </c>
      <c r="AT106" s="35">
        <v>739.63</v>
      </c>
      <c r="AU106" s="35">
        <v>723.7</v>
      </c>
      <c r="AV106" s="35">
        <v>707.66</v>
      </c>
      <c r="AW106" s="35">
        <v>690.97</v>
      </c>
      <c r="AX106" s="35">
        <v>674.22</v>
      </c>
      <c r="AY106" s="35">
        <v>657.49</v>
      </c>
      <c r="AZ106" s="35">
        <v>640.94000000000005</v>
      </c>
      <c r="BA106" s="35">
        <v>628.58000000000004</v>
      </c>
      <c r="BB106" s="35">
        <v>619.23</v>
      </c>
      <c r="BC106" s="35">
        <v>611.28</v>
      </c>
    </row>
    <row r="107" spans="1:55" ht="13.5" customHeight="1" x14ac:dyDescent="0.15">
      <c r="A107" s="35" t="s">
        <v>260</v>
      </c>
      <c r="B107" s="35" t="s">
        <v>244</v>
      </c>
      <c r="C107" s="35" t="s">
        <v>25</v>
      </c>
      <c r="D107" s="35" t="s">
        <v>263</v>
      </c>
      <c r="E107" s="35">
        <v>774.38</v>
      </c>
      <c r="F107" s="35">
        <v>777.97</v>
      </c>
      <c r="G107" s="35">
        <v>761.36</v>
      </c>
      <c r="H107" s="35">
        <v>857.94</v>
      </c>
      <c r="I107" s="35">
        <v>842.19</v>
      </c>
      <c r="J107" s="35">
        <v>832.19</v>
      </c>
      <c r="K107" s="35">
        <v>878.44</v>
      </c>
      <c r="L107" s="35">
        <v>1043.04</v>
      </c>
      <c r="M107" s="35">
        <v>1059.57</v>
      </c>
      <c r="N107" s="35">
        <v>1071.7</v>
      </c>
      <c r="O107" s="35">
        <v>1039.75</v>
      </c>
      <c r="P107" s="35">
        <v>1050.71</v>
      </c>
      <c r="Q107" s="35">
        <v>1041.67</v>
      </c>
      <c r="R107" s="35">
        <v>1095.1199999999999</v>
      </c>
      <c r="S107" s="35">
        <v>1336.5</v>
      </c>
      <c r="T107" s="35">
        <v>941.97</v>
      </c>
      <c r="U107" s="35">
        <v>922.58</v>
      </c>
      <c r="V107" s="35">
        <v>931.62</v>
      </c>
      <c r="W107" s="35">
        <v>965.95</v>
      </c>
      <c r="X107" s="35">
        <v>930.98</v>
      </c>
      <c r="Y107" s="35">
        <v>1046.48</v>
      </c>
      <c r="Z107" s="35">
        <v>1103.48</v>
      </c>
      <c r="AA107" s="35">
        <v>1049.54</v>
      </c>
      <c r="AB107" s="35">
        <v>1043.42</v>
      </c>
      <c r="AC107" s="35">
        <v>1048.49</v>
      </c>
      <c r="AD107" s="35">
        <v>1038.6300000000001</v>
      </c>
      <c r="AE107" s="35">
        <v>1026.68</v>
      </c>
      <c r="AF107" s="35">
        <v>1006.65</v>
      </c>
      <c r="AG107" s="35">
        <v>984.91</v>
      </c>
      <c r="AH107" s="35">
        <v>961.85</v>
      </c>
      <c r="AI107" s="35">
        <v>937.99</v>
      </c>
      <c r="AJ107" s="35">
        <v>915.29</v>
      </c>
      <c r="AK107" s="35">
        <v>891.81</v>
      </c>
      <c r="AL107" s="35">
        <v>866.55</v>
      </c>
      <c r="AM107" s="35">
        <v>832.13</v>
      </c>
      <c r="AN107" s="35">
        <v>814.44</v>
      </c>
      <c r="AO107" s="35">
        <v>798.1</v>
      </c>
      <c r="AP107" s="35">
        <v>782.01</v>
      </c>
      <c r="AQ107" s="35">
        <v>765.57</v>
      </c>
      <c r="AR107" s="35">
        <v>752.42</v>
      </c>
      <c r="AS107" s="35">
        <v>738.48</v>
      </c>
      <c r="AT107" s="35">
        <v>729.72</v>
      </c>
      <c r="AU107" s="35">
        <v>729.6</v>
      </c>
      <c r="AV107" s="35">
        <v>733.58</v>
      </c>
      <c r="AW107" s="35">
        <v>740.37</v>
      </c>
      <c r="AX107" s="35">
        <v>751.54</v>
      </c>
      <c r="AY107" s="35">
        <v>761.67</v>
      </c>
      <c r="AZ107" s="35">
        <v>770.57</v>
      </c>
      <c r="BA107" s="35">
        <v>775.19</v>
      </c>
      <c r="BB107" s="35">
        <v>777.61</v>
      </c>
      <c r="BC107" s="35">
        <v>781.92</v>
      </c>
    </row>
    <row r="108" spans="1:55" ht="13.5" customHeight="1" x14ac:dyDescent="0.15">
      <c r="A108" s="35" t="s">
        <v>264</v>
      </c>
      <c r="B108" s="35" t="s">
        <v>244</v>
      </c>
      <c r="C108" s="35" t="s">
        <v>23</v>
      </c>
      <c r="D108" s="35" t="s">
        <v>265</v>
      </c>
      <c r="E108" s="35">
        <v>1363</v>
      </c>
      <c r="F108" s="35">
        <v>1412</v>
      </c>
      <c r="G108" s="35">
        <v>1442</v>
      </c>
      <c r="H108" s="35">
        <v>1404</v>
      </c>
      <c r="I108" s="35">
        <v>1501</v>
      </c>
      <c r="J108" s="35">
        <v>1558</v>
      </c>
      <c r="K108" s="35">
        <v>1558</v>
      </c>
      <c r="L108" s="35">
        <v>1580</v>
      </c>
      <c r="M108" s="35">
        <v>1821</v>
      </c>
      <c r="N108" s="35">
        <v>1952</v>
      </c>
      <c r="O108" s="35">
        <v>2161</v>
      </c>
      <c r="P108" s="35">
        <v>2685</v>
      </c>
      <c r="Q108" s="35">
        <v>2901</v>
      </c>
      <c r="R108" s="35">
        <v>2942</v>
      </c>
      <c r="S108" s="35">
        <v>2970</v>
      </c>
      <c r="T108" s="35">
        <v>3338</v>
      </c>
      <c r="U108" s="35">
        <v>3388</v>
      </c>
      <c r="V108" s="35">
        <v>3557</v>
      </c>
      <c r="W108" s="35">
        <v>3362</v>
      </c>
      <c r="X108" s="35">
        <v>3207</v>
      </c>
      <c r="Y108" s="35">
        <v>3246.14</v>
      </c>
      <c r="Z108" s="35">
        <v>3241.37</v>
      </c>
      <c r="AA108" s="35">
        <v>3249.4</v>
      </c>
      <c r="AB108" s="35">
        <v>3253.62</v>
      </c>
      <c r="AC108" s="35">
        <v>3252.7</v>
      </c>
      <c r="AD108" s="35">
        <v>3236.19</v>
      </c>
      <c r="AE108" s="35">
        <v>3219.04</v>
      </c>
      <c r="AF108" s="35">
        <v>3201.3</v>
      </c>
      <c r="AG108" s="35">
        <v>3170.6</v>
      </c>
      <c r="AH108" s="35">
        <v>3132.59</v>
      </c>
      <c r="AI108" s="35">
        <v>3084.61</v>
      </c>
      <c r="AJ108" s="35">
        <v>3012.19</v>
      </c>
      <c r="AK108" s="35">
        <v>2932.05</v>
      </c>
      <c r="AL108" s="35">
        <v>2853.11</v>
      </c>
      <c r="AM108" s="35">
        <v>2775.58</v>
      </c>
      <c r="AN108" s="35">
        <v>2683.38</v>
      </c>
      <c r="AO108" s="35">
        <v>2594.11</v>
      </c>
      <c r="AP108" s="35">
        <v>2500.5700000000002</v>
      </c>
      <c r="AQ108" s="35">
        <v>2421.1799999999998</v>
      </c>
      <c r="AR108" s="35">
        <v>2353.06</v>
      </c>
      <c r="AS108" s="35">
        <v>2285.9899999999998</v>
      </c>
      <c r="AT108" s="35">
        <v>2223.58</v>
      </c>
      <c r="AU108" s="35">
        <v>2164.86</v>
      </c>
      <c r="AV108" s="35">
        <v>2105.25</v>
      </c>
      <c r="AW108" s="35">
        <v>2045.18</v>
      </c>
      <c r="AX108" s="35">
        <v>1984.71</v>
      </c>
      <c r="AY108" s="35">
        <v>1923.19</v>
      </c>
      <c r="AZ108" s="35">
        <v>1860.33</v>
      </c>
      <c r="BA108" s="35">
        <v>1796.6</v>
      </c>
      <c r="BB108" s="35">
        <v>1731.3</v>
      </c>
      <c r="BC108" s="35">
        <v>1664.46</v>
      </c>
    </row>
    <row r="109" spans="1:55" ht="13.5" customHeight="1" x14ac:dyDescent="0.15">
      <c r="A109" s="35" t="s">
        <v>264</v>
      </c>
      <c r="B109" s="35" t="s">
        <v>244</v>
      </c>
      <c r="C109" s="35" t="s">
        <v>24</v>
      </c>
      <c r="D109" s="35" t="s">
        <v>266</v>
      </c>
      <c r="E109" s="35">
        <v>1363</v>
      </c>
      <c r="F109" s="35">
        <v>1412</v>
      </c>
      <c r="G109" s="35">
        <v>1442</v>
      </c>
      <c r="H109" s="35">
        <v>1404</v>
      </c>
      <c r="I109" s="35">
        <v>1501</v>
      </c>
      <c r="J109" s="35">
        <v>1558</v>
      </c>
      <c r="K109" s="35">
        <v>1558</v>
      </c>
      <c r="L109" s="35">
        <v>1580</v>
      </c>
      <c r="M109" s="35">
        <v>1821</v>
      </c>
      <c r="N109" s="35">
        <v>1952</v>
      </c>
      <c r="O109" s="35">
        <v>2161</v>
      </c>
      <c r="P109" s="35">
        <v>2685</v>
      </c>
      <c r="Q109" s="35">
        <v>2901</v>
      </c>
      <c r="R109" s="35">
        <v>2942</v>
      </c>
      <c r="S109" s="35">
        <v>2970</v>
      </c>
      <c r="T109" s="35">
        <v>3338</v>
      </c>
      <c r="U109" s="35">
        <v>3388</v>
      </c>
      <c r="V109" s="35">
        <v>3557</v>
      </c>
      <c r="W109" s="35">
        <v>3362</v>
      </c>
      <c r="X109" s="35">
        <v>3207</v>
      </c>
      <c r="Y109" s="35">
        <v>3246.14</v>
      </c>
      <c r="Z109" s="35">
        <v>3241.37</v>
      </c>
      <c r="AA109" s="35">
        <v>3249.4</v>
      </c>
      <c r="AB109" s="35">
        <v>3246.09</v>
      </c>
      <c r="AC109" s="35">
        <v>3226.75</v>
      </c>
      <c r="AD109" s="35">
        <v>3189.58</v>
      </c>
      <c r="AE109" s="35">
        <v>3146.8</v>
      </c>
      <c r="AF109" s="35">
        <v>3098.8</v>
      </c>
      <c r="AG109" s="35">
        <v>3035.29</v>
      </c>
      <c r="AH109" s="35">
        <v>2964.08</v>
      </c>
      <c r="AI109" s="35">
        <v>2882.99</v>
      </c>
      <c r="AJ109" s="35">
        <v>2778.6</v>
      </c>
      <c r="AK109" s="35">
        <v>2667.54</v>
      </c>
      <c r="AL109" s="35">
        <v>2558.94</v>
      </c>
      <c r="AM109" s="35">
        <v>2453.39</v>
      </c>
      <c r="AN109" s="35">
        <v>2334.73</v>
      </c>
      <c r="AO109" s="35">
        <v>2219.5</v>
      </c>
      <c r="AP109" s="35">
        <v>2100.4499999999998</v>
      </c>
      <c r="AQ109" s="35">
        <v>1995.86</v>
      </c>
      <c r="AR109" s="35">
        <v>1902.77</v>
      </c>
      <c r="AS109" s="35">
        <v>1811.12</v>
      </c>
      <c r="AT109" s="35">
        <v>1723.56</v>
      </c>
      <c r="AU109" s="35">
        <v>1639.26</v>
      </c>
      <c r="AV109" s="35">
        <v>1554.51</v>
      </c>
      <c r="AW109" s="35">
        <v>1470.14</v>
      </c>
      <c r="AX109" s="35">
        <v>1386.39</v>
      </c>
      <c r="AY109" s="35">
        <v>1302.99</v>
      </c>
      <c r="AZ109" s="35">
        <v>1219.92</v>
      </c>
      <c r="BA109" s="35">
        <v>1137.94</v>
      </c>
      <c r="BB109" s="35">
        <v>1056.55</v>
      </c>
      <c r="BC109" s="35">
        <v>975.96</v>
      </c>
    </row>
    <row r="110" spans="1:55" ht="13.5" customHeight="1" x14ac:dyDescent="0.15">
      <c r="A110" s="35" t="s">
        <v>264</v>
      </c>
      <c r="B110" s="35" t="s">
        <v>244</v>
      </c>
      <c r="C110" s="35" t="s">
        <v>25</v>
      </c>
      <c r="D110" s="35" t="s">
        <v>267</v>
      </c>
      <c r="E110" s="35">
        <v>1363</v>
      </c>
      <c r="F110" s="35">
        <v>1412</v>
      </c>
      <c r="G110" s="35">
        <v>1442</v>
      </c>
      <c r="H110" s="35">
        <v>1404</v>
      </c>
      <c r="I110" s="35">
        <v>1501</v>
      </c>
      <c r="J110" s="35">
        <v>1558</v>
      </c>
      <c r="K110" s="35">
        <v>1558</v>
      </c>
      <c r="L110" s="35">
        <v>1580</v>
      </c>
      <c r="M110" s="35">
        <v>1821</v>
      </c>
      <c r="N110" s="35">
        <v>1952</v>
      </c>
      <c r="O110" s="35">
        <v>2161</v>
      </c>
      <c r="P110" s="35">
        <v>2685</v>
      </c>
      <c r="Q110" s="35">
        <v>2901</v>
      </c>
      <c r="R110" s="35">
        <v>2942</v>
      </c>
      <c r="S110" s="35">
        <v>2970</v>
      </c>
      <c r="T110" s="35">
        <v>3338</v>
      </c>
      <c r="U110" s="35">
        <v>3388</v>
      </c>
      <c r="V110" s="35">
        <v>3557</v>
      </c>
      <c r="W110" s="35">
        <v>3362</v>
      </c>
      <c r="X110" s="35">
        <v>3207</v>
      </c>
      <c r="Y110" s="35">
        <v>3246.14</v>
      </c>
      <c r="Z110" s="35">
        <v>3241.37</v>
      </c>
      <c r="AA110" s="35">
        <v>3249.4</v>
      </c>
      <c r="AB110" s="35">
        <v>3248.22</v>
      </c>
      <c r="AC110" s="35">
        <v>3230.39</v>
      </c>
      <c r="AD110" s="35">
        <v>3193.22</v>
      </c>
      <c r="AE110" s="35">
        <v>3150.44</v>
      </c>
      <c r="AF110" s="35">
        <v>3102.44</v>
      </c>
      <c r="AG110" s="35">
        <v>3038.94</v>
      </c>
      <c r="AH110" s="35">
        <v>2967.73</v>
      </c>
      <c r="AI110" s="35">
        <v>2886.64</v>
      </c>
      <c r="AJ110" s="35">
        <v>2782.25</v>
      </c>
      <c r="AK110" s="35">
        <v>2671.18</v>
      </c>
      <c r="AL110" s="35">
        <v>2562.58</v>
      </c>
      <c r="AM110" s="35">
        <v>2457.0300000000002</v>
      </c>
      <c r="AN110" s="35">
        <v>2338.36</v>
      </c>
      <c r="AO110" s="35">
        <v>2223.14</v>
      </c>
      <c r="AP110" s="35">
        <v>2104.08</v>
      </c>
      <c r="AQ110" s="35">
        <v>1999.5</v>
      </c>
      <c r="AR110" s="35">
        <v>1906.41</v>
      </c>
      <c r="AS110" s="35">
        <v>1814.76</v>
      </c>
      <c r="AT110" s="35">
        <v>1727.19</v>
      </c>
      <c r="AU110" s="35">
        <v>1642.9</v>
      </c>
      <c r="AV110" s="35">
        <v>1558.03</v>
      </c>
      <c r="AW110" s="35">
        <v>1473.47</v>
      </c>
      <c r="AX110" s="35">
        <v>1389.55</v>
      </c>
      <c r="AY110" s="35">
        <v>1305.96</v>
      </c>
      <c r="AZ110" s="35">
        <v>1222.71</v>
      </c>
      <c r="BA110" s="35">
        <v>1140.55</v>
      </c>
      <c r="BB110" s="35">
        <v>1058.97</v>
      </c>
      <c r="BC110" s="35">
        <v>978.2</v>
      </c>
    </row>
    <row r="111" spans="1:55" ht="13.5" customHeight="1" x14ac:dyDescent="0.15">
      <c r="A111" s="35" t="s">
        <v>268</v>
      </c>
      <c r="B111" s="35" t="s">
        <v>244</v>
      </c>
      <c r="C111" s="35" t="s">
        <v>23</v>
      </c>
      <c r="D111" s="35" t="s">
        <v>269</v>
      </c>
      <c r="E111" s="35">
        <v>10705</v>
      </c>
      <c r="F111" s="35">
        <v>12377</v>
      </c>
      <c r="G111" s="35">
        <v>13099</v>
      </c>
      <c r="H111" s="35">
        <v>13227</v>
      </c>
      <c r="I111" s="35">
        <v>13227</v>
      </c>
      <c r="J111" s="35">
        <v>13099.88</v>
      </c>
      <c r="K111" s="35">
        <v>12973.87</v>
      </c>
      <c r="L111" s="35">
        <v>13837.12</v>
      </c>
      <c r="M111" s="35">
        <v>15678.78</v>
      </c>
      <c r="N111" s="35">
        <v>16182.98</v>
      </c>
      <c r="O111" s="35">
        <v>17241.29</v>
      </c>
      <c r="P111" s="35">
        <v>17734.099999999999</v>
      </c>
      <c r="Q111" s="35">
        <v>18831.25</v>
      </c>
      <c r="R111" s="35">
        <v>18849.09</v>
      </c>
      <c r="S111" s="35">
        <v>18825.39</v>
      </c>
      <c r="T111" s="35">
        <v>19550</v>
      </c>
      <c r="U111" s="35">
        <v>19819.07</v>
      </c>
      <c r="V111" s="35">
        <v>21779.72</v>
      </c>
      <c r="W111" s="35">
        <v>23600.799999999999</v>
      </c>
      <c r="X111" s="35">
        <v>23762.03</v>
      </c>
      <c r="Y111" s="35">
        <v>24462.42</v>
      </c>
      <c r="Z111" s="35">
        <v>24502.76</v>
      </c>
      <c r="AA111" s="35">
        <v>24432.84</v>
      </c>
      <c r="AB111" s="35">
        <v>24802.48</v>
      </c>
      <c r="AC111" s="35">
        <v>25083.200000000001</v>
      </c>
      <c r="AD111" s="35">
        <v>25560.799999999999</v>
      </c>
      <c r="AE111" s="35">
        <v>26096.63</v>
      </c>
      <c r="AF111" s="35">
        <v>26589.279999999999</v>
      </c>
      <c r="AG111" s="35">
        <v>27093.81</v>
      </c>
      <c r="AH111" s="35">
        <v>27577.16</v>
      </c>
      <c r="AI111" s="35">
        <v>27989.97</v>
      </c>
      <c r="AJ111" s="35">
        <v>28400.34</v>
      </c>
      <c r="AK111" s="35">
        <v>28793.87</v>
      </c>
      <c r="AL111" s="35">
        <v>29183.040000000001</v>
      </c>
      <c r="AM111" s="35">
        <v>29640</v>
      </c>
      <c r="AN111" s="35">
        <v>30210.11</v>
      </c>
      <c r="AO111" s="35">
        <v>30869.75</v>
      </c>
      <c r="AP111" s="35">
        <v>31522.59</v>
      </c>
      <c r="AQ111" s="35">
        <v>32162.52</v>
      </c>
      <c r="AR111" s="35">
        <v>32837.69</v>
      </c>
      <c r="AS111" s="35">
        <v>33444.660000000003</v>
      </c>
      <c r="AT111" s="35">
        <v>34033.14</v>
      </c>
      <c r="AU111" s="35">
        <v>34624.15</v>
      </c>
      <c r="AV111" s="35">
        <v>35182.71</v>
      </c>
      <c r="AW111" s="35">
        <v>35707.5</v>
      </c>
      <c r="AX111" s="35">
        <v>36197.07</v>
      </c>
      <c r="AY111" s="35">
        <v>36649.589999999997</v>
      </c>
      <c r="AZ111" s="35">
        <v>37067.08</v>
      </c>
      <c r="BA111" s="35">
        <v>37449.120000000003</v>
      </c>
      <c r="BB111" s="35">
        <v>37781.89</v>
      </c>
      <c r="BC111" s="35">
        <v>38054.959999999999</v>
      </c>
    </row>
    <row r="112" spans="1:55" ht="13.5" customHeight="1" x14ac:dyDescent="0.15">
      <c r="A112" s="35" t="s">
        <v>268</v>
      </c>
      <c r="B112" s="35" t="s">
        <v>244</v>
      </c>
      <c r="C112" s="35" t="s">
        <v>24</v>
      </c>
      <c r="D112" s="35" t="s">
        <v>270</v>
      </c>
      <c r="E112" s="35">
        <v>10705</v>
      </c>
      <c r="F112" s="35">
        <v>12377</v>
      </c>
      <c r="G112" s="35">
        <v>13099</v>
      </c>
      <c r="H112" s="35">
        <v>13227</v>
      </c>
      <c r="I112" s="35">
        <v>13227</v>
      </c>
      <c r="J112" s="35">
        <v>13099.88</v>
      </c>
      <c r="K112" s="35">
        <v>12973.87</v>
      </c>
      <c r="L112" s="35">
        <v>13837.12</v>
      </c>
      <c r="M112" s="35">
        <v>15678.78</v>
      </c>
      <c r="N112" s="35">
        <v>16182.98</v>
      </c>
      <c r="O112" s="35">
        <v>17241.29</v>
      </c>
      <c r="P112" s="35">
        <v>17734.099999999999</v>
      </c>
      <c r="Q112" s="35">
        <v>18831.25</v>
      </c>
      <c r="R112" s="35">
        <v>18849.09</v>
      </c>
      <c r="S112" s="35">
        <v>18825.39</v>
      </c>
      <c r="T112" s="35">
        <v>19550</v>
      </c>
      <c r="U112" s="35">
        <v>19819.07</v>
      </c>
      <c r="V112" s="35">
        <v>21779.72</v>
      </c>
      <c r="W112" s="35">
        <v>23600.799999999999</v>
      </c>
      <c r="X112" s="35">
        <v>23762.03</v>
      </c>
      <c r="Y112" s="35">
        <v>24462.42</v>
      </c>
      <c r="Z112" s="35">
        <v>24502.76</v>
      </c>
      <c r="AA112" s="35">
        <v>24432.84</v>
      </c>
      <c r="AB112" s="35">
        <v>24825.35</v>
      </c>
      <c r="AC112" s="35">
        <v>25168.98</v>
      </c>
      <c r="AD112" s="35">
        <v>25692.92</v>
      </c>
      <c r="AE112" s="35">
        <v>26251.279999999999</v>
      </c>
      <c r="AF112" s="35">
        <v>26733.37</v>
      </c>
      <c r="AG112" s="35">
        <v>27164.47</v>
      </c>
      <c r="AH112" s="35">
        <v>27514.9</v>
      </c>
      <c r="AI112" s="35">
        <v>27562.1</v>
      </c>
      <c r="AJ112" s="35">
        <v>27545.63</v>
      </c>
      <c r="AK112" s="35">
        <v>27445.27</v>
      </c>
      <c r="AL112" s="35">
        <v>27293.83</v>
      </c>
      <c r="AM112" s="35">
        <v>27158.37</v>
      </c>
      <c r="AN112" s="35">
        <v>27085.21</v>
      </c>
      <c r="AO112" s="35">
        <v>27045.23</v>
      </c>
      <c r="AP112" s="35">
        <v>26941.53</v>
      </c>
      <c r="AQ112" s="35">
        <v>26765.86</v>
      </c>
      <c r="AR112" s="35">
        <v>26567.41</v>
      </c>
      <c r="AS112" s="35">
        <v>26250.92</v>
      </c>
      <c r="AT112" s="35">
        <v>25859.22</v>
      </c>
      <c r="AU112" s="35">
        <v>25424.720000000001</v>
      </c>
      <c r="AV112" s="35">
        <v>24913.8</v>
      </c>
      <c r="AW112" s="35">
        <v>24327.83</v>
      </c>
      <c r="AX112" s="35">
        <v>23687.11</v>
      </c>
      <c r="AY112" s="35">
        <v>22998.65</v>
      </c>
      <c r="AZ112" s="35">
        <v>22269.15</v>
      </c>
      <c r="BA112" s="35">
        <v>21580.43</v>
      </c>
      <c r="BB112" s="35">
        <v>20887.189999999999</v>
      </c>
      <c r="BC112" s="35">
        <v>20154.2</v>
      </c>
    </row>
    <row r="113" spans="1:55" ht="13.5" customHeight="1" x14ac:dyDescent="0.15">
      <c r="A113" s="35" t="s">
        <v>268</v>
      </c>
      <c r="B113" s="35" t="s">
        <v>244</v>
      </c>
      <c r="C113" s="35" t="s">
        <v>25</v>
      </c>
      <c r="D113" s="35" t="s">
        <v>271</v>
      </c>
      <c r="E113" s="35">
        <v>10705</v>
      </c>
      <c r="F113" s="35">
        <v>12377</v>
      </c>
      <c r="G113" s="35">
        <v>13099</v>
      </c>
      <c r="H113" s="35">
        <v>13227</v>
      </c>
      <c r="I113" s="35">
        <v>13227</v>
      </c>
      <c r="J113" s="35">
        <v>13099.88</v>
      </c>
      <c r="K113" s="35">
        <v>12973.87</v>
      </c>
      <c r="L113" s="35">
        <v>13837.12</v>
      </c>
      <c r="M113" s="35">
        <v>15678.78</v>
      </c>
      <c r="N113" s="35">
        <v>16182.98</v>
      </c>
      <c r="O113" s="35">
        <v>17241.29</v>
      </c>
      <c r="P113" s="35">
        <v>17734.099999999999</v>
      </c>
      <c r="Q113" s="35">
        <v>18831.25</v>
      </c>
      <c r="R113" s="35">
        <v>18849.09</v>
      </c>
      <c r="S113" s="35">
        <v>18825.39</v>
      </c>
      <c r="T113" s="35">
        <v>19550</v>
      </c>
      <c r="U113" s="35">
        <v>19819.07</v>
      </c>
      <c r="V113" s="35">
        <v>21779.72</v>
      </c>
      <c r="W113" s="35">
        <v>23600.799999999999</v>
      </c>
      <c r="X113" s="35">
        <v>23762.03</v>
      </c>
      <c r="Y113" s="35">
        <v>24462.42</v>
      </c>
      <c r="Z113" s="35">
        <v>24502.76</v>
      </c>
      <c r="AA113" s="35">
        <v>24432.84</v>
      </c>
      <c r="AB113" s="35">
        <v>24740</v>
      </c>
      <c r="AC113" s="35">
        <v>24910.12</v>
      </c>
      <c r="AD113" s="35">
        <v>25253.65</v>
      </c>
      <c r="AE113" s="35">
        <v>25475.46</v>
      </c>
      <c r="AF113" s="35">
        <v>25517.18</v>
      </c>
      <c r="AG113" s="35">
        <v>25430.44</v>
      </c>
      <c r="AH113" s="35">
        <v>25250.27</v>
      </c>
      <c r="AI113" s="35">
        <v>24854.9</v>
      </c>
      <c r="AJ113" s="35">
        <v>24407.22</v>
      </c>
      <c r="AK113" s="35">
        <v>23885.26</v>
      </c>
      <c r="AL113" s="35">
        <v>23306.46</v>
      </c>
      <c r="AM113" s="35">
        <v>22745.22</v>
      </c>
      <c r="AN113" s="35">
        <v>22249.65</v>
      </c>
      <c r="AO113" s="35">
        <v>21805.02</v>
      </c>
      <c r="AP113" s="35">
        <v>21309.8</v>
      </c>
      <c r="AQ113" s="35">
        <v>20752.349999999999</v>
      </c>
      <c r="AR113" s="35">
        <v>20215.04</v>
      </c>
      <c r="AS113" s="35">
        <v>19626.47</v>
      </c>
      <c r="AT113" s="35">
        <v>19045.95</v>
      </c>
      <c r="AU113" s="35">
        <v>18507.419999999998</v>
      </c>
      <c r="AV113" s="35">
        <v>17971.810000000001</v>
      </c>
      <c r="AW113" s="35">
        <v>17436.02</v>
      </c>
      <c r="AX113" s="35">
        <v>16995.310000000001</v>
      </c>
      <c r="AY113" s="35">
        <v>16578.09</v>
      </c>
      <c r="AZ113" s="35">
        <v>16240.45</v>
      </c>
      <c r="BA113" s="35">
        <v>16016.58</v>
      </c>
      <c r="BB113" s="35">
        <v>15869.7</v>
      </c>
      <c r="BC113" s="35">
        <v>15673.7</v>
      </c>
    </row>
    <row r="114" spans="1:55" ht="13.5" customHeight="1" x14ac:dyDescent="0.15">
      <c r="A114" s="35" t="s">
        <v>272</v>
      </c>
      <c r="B114" s="35" t="s">
        <v>244</v>
      </c>
      <c r="C114" s="35" t="s">
        <v>23</v>
      </c>
      <c r="D114" s="35" t="s">
        <v>273</v>
      </c>
      <c r="E114" s="35">
        <v>935</v>
      </c>
      <c r="F114" s="35">
        <v>935</v>
      </c>
      <c r="G114" s="35">
        <v>1005</v>
      </c>
      <c r="H114" s="35">
        <v>1005</v>
      </c>
      <c r="I114" s="35">
        <v>1005</v>
      </c>
      <c r="J114" s="35">
        <v>1005</v>
      </c>
      <c r="K114" s="35">
        <v>1005</v>
      </c>
      <c r="L114" s="35">
        <v>1005</v>
      </c>
      <c r="M114" s="35">
        <v>1005</v>
      </c>
      <c r="N114" s="35">
        <v>1005</v>
      </c>
      <c r="O114" s="35">
        <v>1005</v>
      </c>
      <c r="P114" s="35">
        <v>1005</v>
      </c>
      <c r="Q114" s="35">
        <v>1005</v>
      </c>
      <c r="R114" s="35">
        <v>1010</v>
      </c>
      <c r="S114" s="35">
        <v>1525</v>
      </c>
      <c r="T114" s="35">
        <v>1730.3</v>
      </c>
      <c r="U114" s="35">
        <v>1755</v>
      </c>
      <c r="V114" s="35">
        <v>1755</v>
      </c>
      <c r="W114" s="35">
        <v>1755</v>
      </c>
      <c r="X114" s="35">
        <v>1755</v>
      </c>
      <c r="Y114" s="35">
        <v>1755</v>
      </c>
      <c r="Z114" s="35">
        <v>1755</v>
      </c>
      <c r="AA114" s="35">
        <v>1755</v>
      </c>
      <c r="AB114" s="35">
        <v>1760.9</v>
      </c>
      <c r="AC114" s="35">
        <v>1766.8</v>
      </c>
      <c r="AD114" s="35">
        <v>1772.7</v>
      </c>
      <c r="AE114" s="35">
        <v>2008.6</v>
      </c>
      <c r="AF114" s="35">
        <v>2244.5</v>
      </c>
      <c r="AG114" s="35">
        <v>2474.6</v>
      </c>
      <c r="AH114" s="35">
        <v>2704.7</v>
      </c>
      <c r="AI114" s="35">
        <v>2934.8</v>
      </c>
      <c r="AJ114" s="35">
        <v>2934.9</v>
      </c>
      <c r="AK114" s="35">
        <v>2935</v>
      </c>
      <c r="AL114" s="35">
        <v>2935.1</v>
      </c>
      <c r="AM114" s="35">
        <v>2935.2</v>
      </c>
      <c r="AN114" s="35">
        <v>2935.3</v>
      </c>
      <c r="AO114" s="35">
        <v>2935.53</v>
      </c>
      <c r="AP114" s="35">
        <v>2935.93</v>
      </c>
      <c r="AQ114" s="35">
        <v>2936.53</v>
      </c>
      <c r="AR114" s="35">
        <v>2937.36</v>
      </c>
      <c r="AS114" s="35">
        <v>2938.46</v>
      </c>
      <c r="AT114" s="35">
        <v>2926.02</v>
      </c>
      <c r="AU114" s="35">
        <v>2914.53</v>
      </c>
      <c r="AV114" s="35">
        <v>2903.99</v>
      </c>
      <c r="AW114" s="35">
        <v>2894.23</v>
      </c>
      <c r="AX114" s="35">
        <v>2885.34</v>
      </c>
      <c r="AY114" s="35">
        <v>2874.27</v>
      </c>
      <c r="AZ114" s="35">
        <v>2861.28</v>
      </c>
      <c r="BA114" s="35">
        <v>2846.49</v>
      </c>
      <c r="BB114" s="35">
        <v>2830.1</v>
      </c>
      <c r="BC114" s="35">
        <v>2812.18</v>
      </c>
    </row>
    <row r="115" spans="1:55" ht="13.5" customHeight="1" x14ac:dyDescent="0.15">
      <c r="A115" s="35" t="s">
        <v>272</v>
      </c>
      <c r="B115" s="35" t="s">
        <v>244</v>
      </c>
      <c r="C115" s="35" t="s">
        <v>24</v>
      </c>
      <c r="D115" s="35" t="s">
        <v>274</v>
      </c>
      <c r="E115" s="35">
        <v>935</v>
      </c>
      <c r="F115" s="35">
        <v>935</v>
      </c>
      <c r="G115" s="35">
        <v>1005</v>
      </c>
      <c r="H115" s="35">
        <v>1005</v>
      </c>
      <c r="I115" s="35">
        <v>1005</v>
      </c>
      <c r="J115" s="35">
        <v>1005</v>
      </c>
      <c r="K115" s="35">
        <v>1005</v>
      </c>
      <c r="L115" s="35">
        <v>1005</v>
      </c>
      <c r="M115" s="35">
        <v>1005</v>
      </c>
      <c r="N115" s="35">
        <v>1005</v>
      </c>
      <c r="O115" s="35">
        <v>1005</v>
      </c>
      <c r="P115" s="35">
        <v>1005</v>
      </c>
      <c r="Q115" s="35">
        <v>1005</v>
      </c>
      <c r="R115" s="35">
        <v>1010</v>
      </c>
      <c r="S115" s="35">
        <v>1525</v>
      </c>
      <c r="T115" s="35">
        <v>1730.3</v>
      </c>
      <c r="U115" s="35">
        <v>1755</v>
      </c>
      <c r="V115" s="35">
        <v>1755</v>
      </c>
      <c r="W115" s="35">
        <v>1755</v>
      </c>
      <c r="X115" s="35">
        <v>1755</v>
      </c>
      <c r="Y115" s="35">
        <v>1755</v>
      </c>
      <c r="Z115" s="35">
        <v>1755</v>
      </c>
      <c r="AA115" s="35">
        <v>1755</v>
      </c>
      <c r="AB115" s="35">
        <v>1760.9</v>
      </c>
      <c r="AC115" s="35">
        <v>1766.8</v>
      </c>
      <c r="AD115" s="35">
        <v>1772.7</v>
      </c>
      <c r="AE115" s="35">
        <v>2008.6</v>
      </c>
      <c r="AF115" s="35">
        <v>2244.5</v>
      </c>
      <c r="AG115" s="35">
        <v>2474.6</v>
      </c>
      <c r="AH115" s="35">
        <v>2704.7</v>
      </c>
      <c r="AI115" s="35">
        <v>2934.8</v>
      </c>
      <c r="AJ115" s="35">
        <v>2934.9</v>
      </c>
      <c r="AK115" s="35">
        <v>2935</v>
      </c>
      <c r="AL115" s="35">
        <v>2935.1</v>
      </c>
      <c r="AM115" s="35">
        <v>2935.2</v>
      </c>
      <c r="AN115" s="35">
        <v>2935.3</v>
      </c>
      <c r="AO115" s="35">
        <v>2936.18</v>
      </c>
      <c r="AP115" s="35">
        <v>2937.96</v>
      </c>
      <c r="AQ115" s="35">
        <v>2940.8</v>
      </c>
      <c r="AR115" s="35">
        <v>2944.87</v>
      </c>
      <c r="AS115" s="35">
        <v>2952.06</v>
      </c>
      <c r="AT115" s="35">
        <v>2957.1</v>
      </c>
      <c r="AU115" s="35">
        <v>2967.18</v>
      </c>
      <c r="AV115" s="35">
        <v>2983.41</v>
      </c>
      <c r="AW115" s="35">
        <v>3003.97</v>
      </c>
      <c r="AX115" s="35">
        <v>3029.19</v>
      </c>
      <c r="AY115" s="35">
        <v>3056.08</v>
      </c>
      <c r="AZ115" s="35">
        <v>3084.65</v>
      </c>
      <c r="BA115" s="35">
        <v>3153.58</v>
      </c>
      <c r="BB115" s="35">
        <v>3255.39</v>
      </c>
      <c r="BC115" s="35">
        <v>3377.75</v>
      </c>
    </row>
    <row r="116" spans="1:55" ht="13.5" customHeight="1" x14ac:dyDescent="0.15">
      <c r="A116" s="35" t="s">
        <v>272</v>
      </c>
      <c r="B116" s="35" t="s">
        <v>244</v>
      </c>
      <c r="C116" s="35" t="s">
        <v>25</v>
      </c>
      <c r="D116" s="35" t="s">
        <v>275</v>
      </c>
      <c r="E116" s="35">
        <v>935</v>
      </c>
      <c r="F116" s="35">
        <v>935</v>
      </c>
      <c r="G116" s="35">
        <v>1005</v>
      </c>
      <c r="H116" s="35">
        <v>1005</v>
      </c>
      <c r="I116" s="35">
        <v>1005</v>
      </c>
      <c r="J116" s="35">
        <v>1005</v>
      </c>
      <c r="K116" s="35">
        <v>1005</v>
      </c>
      <c r="L116" s="35">
        <v>1005</v>
      </c>
      <c r="M116" s="35">
        <v>1005</v>
      </c>
      <c r="N116" s="35">
        <v>1005</v>
      </c>
      <c r="O116" s="35">
        <v>1005</v>
      </c>
      <c r="P116" s="35">
        <v>1005</v>
      </c>
      <c r="Q116" s="35">
        <v>1005</v>
      </c>
      <c r="R116" s="35">
        <v>1010</v>
      </c>
      <c r="S116" s="35">
        <v>1525</v>
      </c>
      <c r="T116" s="35">
        <v>1730.3</v>
      </c>
      <c r="U116" s="35">
        <v>1755</v>
      </c>
      <c r="V116" s="35">
        <v>1755</v>
      </c>
      <c r="W116" s="35">
        <v>1755</v>
      </c>
      <c r="X116" s="35">
        <v>1755</v>
      </c>
      <c r="Y116" s="35">
        <v>1755</v>
      </c>
      <c r="Z116" s="35">
        <v>1755</v>
      </c>
      <c r="AA116" s="35">
        <v>1755</v>
      </c>
      <c r="AB116" s="35">
        <v>1760.9</v>
      </c>
      <c r="AC116" s="35">
        <v>1766.8</v>
      </c>
      <c r="AD116" s="35">
        <v>1772.7</v>
      </c>
      <c r="AE116" s="35">
        <v>2008.6</v>
      </c>
      <c r="AF116" s="35">
        <v>2244.5</v>
      </c>
      <c r="AG116" s="35">
        <v>2474.6</v>
      </c>
      <c r="AH116" s="35">
        <v>2704.7</v>
      </c>
      <c r="AI116" s="35">
        <v>2934.8</v>
      </c>
      <c r="AJ116" s="35">
        <v>2934.9</v>
      </c>
      <c r="AK116" s="35">
        <v>2935</v>
      </c>
      <c r="AL116" s="35">
        <v>2935.1</v>
      </c>
      <c r="AM116" s="35">
        <v>2935.2</v>
      </c>
      <c r="AN116" s="35">
        <v>2935.3</v>
      </c>
      <c r="AO116" s="35">
        <v>2935.85</v>
      </c>
      <c r="AP116" s="35">
        <v>2937.04</v>
      </c>
      <c r="AQ116" s="35">
        <v>2939.25</v>
      </c>
      <c r="AR116" s="35">
        <v>2944.96</v>
      </c>
      <c r="AS116" s="35">
        <v>2960.39</v>
      </c>
      <c r="AT116" s="35">
        <v>3024.38</v>
      </c>
      <c r="AU116" s="35">
        <v>3145.38</v>
      </c>
      <c r="AV116" s="35">
        <v>3325.67</v>
      </c>
      <c r="AW116" s="35">
        <v>3557.29</v>
      </c>
      <c r="AX116" s="35">
        <v>3842.27</v>
      </c>
      <c r="AY116" s="35">
        <v>4136.2</v>
      </c>
      <c r="AZ116" s="35">
        <v>4429.8999999999996</v>
      </c>
      <c r="BA116" s="35">
        <v>4699.7700000000004</v>
      </c>
      <c r="BB116" s="35">
        <v>4957.71</v>
      </c>
      <c r="BC116" s="35">
        <v>5248.45</v>
      </c>
    </row>
    <row r="117" spans="1:55" ht="13.5" customHeight="1" x14ac:dyDescent="0.15">
      <c r="A117" s="35" t="s">
        <v>276</v>
      </c>
      <c r="B117" s="35" t="s">
        <v>244</v>
      </c>
      <c r="C117" s="35" t="s">
        <v>23</v>
      </c>
      <c r="D117" s="35" t="s">
        <v>277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0.12</v>
      </c>
      <c r="AB117" s="35">
        <v>0.38</v>
      </c>
      <c r="AC117" s="35">
        <v>0.61</v>
      </c>
      <c r="AD117" s="35">
        <v>0.84</v>
      </c>
      <c r="AE117" s="35">
        <v>1.07</v>
      </c>
      <c r="AF117" s="35">
        <v>1.31</v>
      </c>
      <c r="AG117" s="35">
        <v>1.56</v>
      </c>
      <c r="AH117" s="35">
        <v>1.8</v>
      </c>
      <c r="AI117" s="35">
        <v>2.0499999999999998</v>
      </c>
      <c r="AJ117" s="35">
        <v>2.3199999999999998</v>
      </c>
      <c r="AK117" s="35">
        <v>2.58</v>
      </c>
      <c r="AL117" s="35">
        <v>2.84</v>
      </c>
      <c r="AM117" s="35">
        <v>3.1</v>
      </c>
      <c r="AN117" s="35">
        <v>3.36</v>
      </c>
      <c r="AO117" s="35">
        <v>3.64</v>
      </c>
      <c r="AP117" s="35">
        <v>3.93</v>
      </c>
      <c r="AQ117" s="35">
        <v>4.24</v>
      </c>
      <c r="AR117" s="35">
        <v>4.57</v>
      </c>
      <c r="AS117" s="35">
        <v>4.92</v>
      </c>
      <c r="AT117" s="35">
        <v>5.3</v>
      </c>
      <c r="AU117" s="35">
        <v>5.71</v>
      </c>
      <c r="AV117" s="35">
        <v>6.18</v>
      </c>
      <c r="AW117" s="35">
        <v>6.71</v>
      </c>
      <c r="AX117" s="35">
        <v>7.32</v>
      </c>
      <c r="AY117" s="35">
        <v>8.0399999999999991</v>
      </c>
      <c r="AZ117" s="35">
        <v>8.8800000000000008</v>
      </c>
      <c r="BA117" s="35">
        <v>9.8699999999999992</v>
      </c>
      <c r="BB117" s="35">
        <v>11.07</v>
      </c>
      <c r="BC117" s="35">
        <v>12.52</v>
      </c>
    </row>
    <row r="118" spans="1:55" ht="13.5" customHeight="1" x14ac:dyDescent="0.15">
      <c r="A118" s="35" t="s">
        <v>276</v>
      </c>
      <c r="B118" s="35" t="s">
        <v>244</v>
      </c>
      <c r="C118" s="35" t="s">
        <v>24</v>
      </c>
      <c r="D118" s="35" t="s">
        <v>278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0.12</v>
      </c>
      <c r="AB118" s="35">
        <v>0.38</v>
      </c>
      <c r="AC118" s="35">
        <v>0.61</v>
      </c>
      <c r="AD118" s="35">
        <v>0.83</v>
      </c>
      <c r="AE118" s="35">
        <v>1.08</v>
      </c>
      <c r="AF118" s="35">
        <v>1.32</v>
      </c>
      <c r="AG118" s="35">
        <v>1.58</v>
      </c>
      <c r="AH118" s="35">
        <v>1.84</v>
      </c>
      <c r="AI118" s="35">
        <v>2.13</v>
      </c>
      <c r="AJ118" s="35">
        <v>2.42</v>
      </c>
      <c r="AK118" s="35">
        <v>2.72</v>
      </c>
      <c r="AL118" s="35">
        <v>3.02</v>
      </c>
      <c r="AM118" s="35">
        <v>3.32</v>
      </c>
      <c r="AN118" s="35">
        <v>3.63</v>
      </c>
      <c r="AO118" s="35">
        <v>3.96</v>
      </c>
      <c r="AP118" s="35">
        <v>4.3</v>
      </c>
      <c r="AQ118" s="35">
        <v>4.66</v>
      </c>
      <c r="AR118" s="35">
        <v>5.04</v>
      </c>
      <c r="AS118" s="35">
        <v>5.45</v>
      </c>
      <c r="AT118" s="35">
        <v>5.9</v>
      </c>
      <c r="AU118" s="35">
        <v>6.41</v>
      </c>
      <c r="AV118" s="35">
        <v>6.97</v>
      </c>
      <c r="AW118" s="35">
        <v>7.61</v>
      </c>
      <c r="AX118" s="35">
        <v>8.34</v>
      </c>
      <c r="AY118" s="35">
        <v>9.19</v>
      </c>
      <c r="AZ118" s="35">
        <v>10.16</v>
      </c>
      <c r="BA118" s="35">
        <v>11.28</v>
      </c>
      <c r="BB118" s="35">
        <v>12.58</v>
      </c>
      <c r="BC118" s="35">
        <v>14.07</v>
      </c>
    </row>
    <row r="119" spans="1:55" ht="13.5" customHeight="1" x14ac:dyDescent="0.15">
      <c r="A119" s="35" t="s">
        <v>276</v>
      </c>
      <c r="B119" s="35" t="s">
        <v>244</v>
      </c>
      <c r="C119" s="35" t="s">
        <v>25</v>
      </c>
      <c r="D119" s="35" t="s">
        <v>279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0.12</v>
      </c>
      <c r="AB119" s="35">
        <v>0.38</v>
      </c>
      <c r="AC119" s="35">
        <v>0.62</v>
      </c>
      <c r="AD119" s="35">
        <v>0.84</v>
      </c>
      <c r="AE119" s="35">
        <v>1.0900000000000001</v>
      </c>
      <c r="AF119" s="35">
        <v>1.35</v>
      </c>
      <c r="AG119" s="35">
        <v>1.64</v>
      </c>
      <c r="AH119" s="35">
        <v>1.93</v>
      </c>
      <c r="AI119" s="35">
        <v>2.2400000000000002</v>
      </c>
      <c r="AJ119" s="35">
        <v>2.57</v>
      </c>
      <c r="AK119" s="35">
        <v>2.89</v>
      </c>
      <c r="AL119" s="35">
        <v>3.21</v>
      </c>
      <c r="AM119" s="35">
        <v>3.52</v>
      </c>
      <c r="AN119" s="35">
        <v>3.83</v>
      </c>
      <c r="AO119" s="35">
        <v>4.12</v>
      </c>
      <c r="AP119" s="35">
        <v>4.4000000000000004</v>
      </c>
      <c r="AQ119" s="35">
        <v>4.6900000000000004</v>
      </c>
      <c r="AR119" s="35">
        <v>4.9800000000000004</v>
      </c>
      <c r="AS119" s="35">
        <v>5.28</v>
      </c>
      <c r="AT119" s="35">
        <v>5.6</v>
      </c>
      <c r="AU119" s="35">
        <v>5.94</v>
      </c>
      <c r="AV119" s="35">
        <v>6.31</v>
      </c>
      <c r="AW119" s="35">
        <v>6.68</v>
      </c>
      <c r="AX119" s="35">
        <v>7.07</v>
      </c>
      <c r="AY119" s="35">
        <v>7.47</v>
      </c>
      <c r="AZ119" s="35">
        <v>7.84</v>
      </c>
      <c r="BA119" s="35">
        <v>8.23</v>
      </c>
      <c r="BB119" s="35">
        <v>8.7100000000000009</v>
      </c>
      <c r="BC119" s="35">
        <v>9.23</v>
      </c>
    </row>
    <row r="120" spans="1:55" ht="13.5" customHeight="1" x14ac:dyDescent="0.15">
      <c r="A120" s="35" t="s">
        <v>280</v>
      </c>
      <c r="B120" s="35" t="s">
        <v>281</v>
      </c>
      <c r="C120" s="35" t="s">
        <v>23</v>
      </c>
      <c r="D120" s="35" t="s">
        <v>282</v>
      </c>
      <c r="E120" s="35">
        <v>135311.03</v>
      </c>
      <c r="F120" s="35">
        <v>128276.32</v>
      </c>
      <c r="G120" s="35">
        <v>121804.31</v>
      </c>
      <c r="H120" s="35">
        <v>133641.98000000001</v>
      </c>
      <c r="I120" s="35">
        <v>147708.73000000001</v>
      </c>
      <c r="J120" s="35">
        <v>152038.98000000001</v>
      </c>
      <c r="K120" s="35">
        <v>161527.45000000001</v>
      </c>
      <c r="L120" s="35">
        <v>169879.58</v>
      </c>
      <c r="M120" s="35">
        <v>175011.67</v>
      </c>
      <c r="N120" s="35">
        <v>162719.01999999999</v>
      </c>
      <c r="O120" s="35">
        <v>174471.66</v>
      </c>
      <c r="P120" s="35">
        <v>183596.34</v>
      </c>
      <c r="Q120" s="35">
        <v>184047.06</v>
      </c>
      <c r="R120" s="35">
        <v>188807.08</v>
      </c>
      <c r="S120" s="35">
        <v>186853.81</v>
      </c>
      <c r="T120" s="35">
        <v>192000.8</v>
      </c>
      <c r="U120" s="35">
        <v>189299.67</v>
      </c>
      <c r="V120" s="35">
        <v>185882.31</v>
      </c>
      <c r="W120" s="35">
        <v>184536.53</v>
      </c>
      <c r="X120" s="35">
        <v>173995.67</v>
      </c>
      <c r="Y120" s="35">
        <v>159919.38</v>
      </c>
      <c r="Z120" s="35">
        <v>178424.81</v>
      </c>
      <c r="AA120" s="35">
        <v>191017.95</v>
      </c>
      <c r="AB120" s="35">
        <v>193433.8</v>
      </c>
      <c r="AC120" s="35">
        <v>193828.13</v>
      </c>
      <c r="AD120" s="35">
        <v>197710.34</v>
      </c>
      <c r="AE120" s="35">
        <v>201381.55</v>
      </c>
      <c r="AF120" s="35">
        <v>205962.88</v>
      </c>
      <c r="AG120" s="35">
        <v>209126.42</v>
      </c>
      <c r="AH120" s="35">
        <v>211278.69</v>
      </c>
      <c r="AI120" s="35">
        <v>213754.92</v>
      </c>
      <c r="AJ120" s="35">
        <v>216960.17</v>
      </c>
      <c r="AK120" s="35">
        <v>220423.66</v>
      </c>
      <c r="AL120" s="35">
        <v>223594.13</v>
      </c>
      <c r="AM120" s="35">
        <v>226757.3</v>
      </c>
      <c r="AN120" s="35">
        <v>230018</v>
      </c>
      <c r="AO120" s="35">
        <v>233455.61</v>
      </c>
      <c r="AP120" s="35">
        <v>236961.72</v>
      </c>
      <c r="AQ120" s="35">
        <v>241058.08</v>
      </c>
      <c r="AR120" s="35">
        <v>245324.79999999999</v>
      </c>
      <c r="AS120" s="35">
        <v>249741.61</v>
      </c>
      <c r="AT120" s="35">
        <v>253577.61</v>
      </c>
      <c r="AU120" s="35">
        <v>257115.81</v>
      </c>
      <c r="AV120" s="35">
        <v>260538.27</v>
      </c>
      <c r="AW120" s="35">
        <v>263861.65999999997</v>
      </c>
      <c r="AX120" s="35">
        <v>267004.46999999997</v>
      </c>
      <c r="AY120" s="35">
        <v>270202.59000000003</v>
      </c>
      <c r="AZ120" s="35">
        <v>273295.03000000003</v>
      </c>
      <c r="BA120" s="35">
        <v>276042.84000000003</v>
      </c>
      <c r="BB120" s="35">
        <v>278553.03000000003</v>
      </c>
      <c r="BC120" s="35">
        <v>280864.40999999997</v>
      </c>
    </row>
    <row r="121" spans="1:55" ht="13.5" customHeight="1" x14ac:dyDescent="0.15">
      <c r="A121" s="35" t="s">
        <v>280</v>
      </c>
      <c r="B121" s="35" t="s">
        <v>281</v>
      </c>
      <c r="C121" s="35" t="s">
        <v>24</v>
      </c>
      <c r="D121" s="35" t="s">
        <v>283</v>
      </c>
      <c r="E121" s="35">
        <v>135311.03</v>
      </c>
      <c r="F121" s="35">
        <v>128276.32</v>
      </c>
      <c r="G121" s="35">
        <v>121804.31</v>
      </c>
      <c r="H121" s="35">
        <v>133641.98000000001</v>
      </c>
      <c r="I121" s="35">
        <v>147708.73000000001</v>
      </c>
      <c r="J121" s="35">
        <v>152038.98000000001</v>
      </c>
      <c r="K121" s="35">
        <v>161527.45000000001</v>
      </c>
      <c r="L121" s="35">
        <v>169879.58</v>
      </c>
      <c r="M121" s="35">
        <v>175011.67</v>
      </c>
      <c r="N121" s="35">
        <v>162719.01999999999</v>
      </c>
      <c r="O121" s="35">
        <v>174471.66</v>
      </c>
      <c r="P121" s="35">
        <v>183596.34</v>
      </c>
      <c r="Q121" s="35">
        <v>184047.06</v>
      </c>
      <c r="R121" s="35">
        <v>188807.08</v>
      </c>
      <c r="S121" s="35">
        <v>186853.81</v>
      </c>
      <c r="T121" s="35">
        <v>192000.8</v>
      </c>
      <c r="U121" s="35">
        <v>189299.67</v>
      </c>
      <c r="V121" s="35">
        <v>185882.31</v>
      </c>
      <c r="W121" s="35">
        <v>184536.53</v>
      </c>
      <c r="X121" s="35">
        <v>173995.67</v>
      </c>
      <c r="Y121" s="35">
        <v>159919.38</v>
      </c>
      <c r="Z121" s="35">
        <v>178424.81</v>
      </c>
      <c r="AA121" s="35">
        <v>191017.95</v>
      </c>
      <c r="AB121" s="35">
        <v>191739.72</v>
      </c>
      <c r="AC121" s="35">
        <v>190968.83</v>
      </c>
      <c r="AD121" s="35">
        <v>192979.7</v>
      </c>
      <c r="AE121" s="35">
        <v>194026.67</v>
      </c>
      <c r="AF121" s="35">
        <v>195184.5</v>
      </c>
      <c r="AG121" s="35">
        <v>193112.03</v>
      </c>
      <c r="AH121" s="35">
        <v>189619.38</v>
      </c>
      <c r="AI121" s="35">
        <v>185762.34</v>
      </c>
      <c r="AJ121" s="35">
        <v>182103.05</v>
      </c>
      <c r="AK121" s="35">
        <v>178284.97</v>
      </c>
      <c r="AL121" s="35">
        <v>174142.81</v>
      </c>
      <c r="AM121" s="35">
        <v>169911.94</v>
      </c>
      <c r="AN121" s="35">
        <v>165707.35999999999</v>
      </c>
      <c r="AO121" s="35">
        <v>161323.14000000001</v>
      </c>
      <c r="AP121" s="35">
        <v>156942.53</v>
      </c>
      <c r="AQ121" s="35">
        <v>152360.14000000001</v>
      </c>
      <c r="AR121" s="35">
        <v>147900.17000000001</v>
      </c>
      <c r="AS121" s="35">
        <v>143548.94</v>
      </c>
      <c r="AT121" s="35">
        <v>138654.81</v>
      </c>
      <c r="AU121" s="35">
        <v>133619.45000000001</v>
      </c>
      <c r="AV121" s="35">
        <v>128793.24</v>
      </c>
      <c r="AW121" s="35">
        <v>124055.06</v>
      </c>
      <c r="AX121" s="35">
        <v>119440.43</v>
      </c>
      <c r="AY121" s="35">
        <v>114938.34</v>
      </c>
      <c r="AZ121" s="35">
        <v>110540.01</v>
      </c>
      <c r="BA121" s="35">
        <v>104995.86</v>
      </c>
      <c r="BB121" s="35">
        <v>98241.88</v>
      </c>
      <c r="BC121" s="35">
        <v>91555.54</v>
      </c>
    </row>
    <row r="122" spans="1:55" ht="13.5" customHeight="1" x14ac:dyDescent="0.15">
      <c r="A122" s="35" t="s">
        <v>280</v>
      </c>
      <c r="B122" s="35" t="s">
        <v>281</v>
      </c>
      <c r="C122" s="35" t="s">
        <v>25</v>
      </c>
      <c r="D122" s="35" t="s">
        <v>284</v>
      </c>
      <c r="E122" s="35">
        <v>135311.03</v>
      </c>
      <c r="F122" s="35">
        <v>128276.32</v>
      </c>
      <c r="G122" s="35">
        <v>121804.31</v>
      </c>
      <c r="H122" s="35">
        <v>133641.98000000001</v>
      </c>
      <c r="I122" s="35">
        <v>147708.73000000001</v>
      </c>
      <c r="J122" s="35">
        <v>152038.98000000001</v>
      </c>
      <c r="K122" s="35">
        <v>161527.45000000001</v>
      </c>
      <c r="L122" s="35">
        <v>169879.58</v>
      </c>
      <c r="M122" s="35">
        <v>175011.67</v>
      </c>
      <c r="N122" s="35">
        <v>162719.01999999999</v>
      </c>
      <c r="O122" s="35">
        <v>174471.66</v>
      </c>
      <c r="P122" s="35">
        <v>183596.34</v>
      </c>
      <c r="Q122" s="35">
        <v>184047.06</v>
      </c>
      <c r="R122" s="35">
        <v>188807.08</v>
      </c>
      <c r="S122" s="35">
        <v>186853.81</v>
      </c>
      <c r="T122" s="35">
        <v>192000.8</v>
      </c>
      <c r="U122" s="35">
        <v>189299.67</v>
      </c>
      <c r="V122" s="35">
        <v>185882.31</v>
      </c>
      <c r="W122" s="35">
        <v>184536.53</v>
      </c>
      <c r="X122" s="35">
        <v>173995.67</v>
      </c>
      <c r="Y122" s="35">
        <v>159919.38</v>
      </c>
      <c r="Z122" s="35">
        <v>178424.81</v>
      </c>
      <c r="AA122" s="35">
        <v>191017.95</v>
      </c>
      <c r="AB122" s="35">
        <v>191554.23</v>
      </c>
      <c r="AC122" s="35">
        <v>189405.89</v>
      </c>
      <c r="AD122" s="35">
        <v>189340.5</v>
      </c>
      <c r="AE122" s="35">
        <v>186830.41</v>
      </c>
      <c r="AF122" s="35">
        <v>183662.47</v>
      </c>
      <c r="AG122" s="35">
        <v>174700.79999999999</v>
      </c>
      <c r="AH122" s="35">
        <v>164618.69</v>
      </c>
      <c r="AI122" s="35">
        <v>154813.10999999999</v>
      </c>
      <c r="AJ122" s="35">
        <v>145402.72</v>
      </c>
      <c r="AK122" s="35">
        <v>136106.57999999999</v>
      </c>
      <c r="AL122" s="35">
        <v>126628.23</v>
      </c>
      <c r="AM122" s="35">
        <v>118078.37</v>
      </c>
      <c r="AN122" s="35">
        <v>110339.63</v>
      </c>
      <c r="AO122" s="35">
        <v>103465.3</v>
      </c>
      <c r="AP122" s="35">
        <v>97310.13</v>
      </c>
      <c r="AQ122" s="35">
        <v>91230.05</v>
      </c>
      <c r="AR122" s="35">
        <v>85519.48</v>
      </c>
      <c r="AS122" s="35">
        <v>80623.27</v>
      </c>
      <c r="AT122" s="35">
        <v>74634.34</v>
      </c>
      <c r="AU122" s="35">
        <v>66736.210000000006</v>
      </c>
      <c r="AV122" s="35">
        <v>58763.1</v>
      </c>
      <c r="AW122" s="35">
        <v>51497.09</v>
      </c>
      <c r="AX122" s="35">
        <v>45108.34</v>
      </c>
      <c r="AY122" s="35">
        <v>39373.35</v>
      </c>
      <c r="AZ122" s="35">
        <v>35326.83</v>
      </c>
      <c r="BA122" s="35">
        <v>33117.51</v>
      </c>
      <c r="BB122" s="35">
        <v>31133.95</v>
      </c>
      <c r="BC122" s="35">
        <v>29194.5</v>
      </c>
    </row>
    <row r="123" spans="1:55" ht="13.5" customHeight="1" x14ac:dyDescent="0.15">
      <c r="A123" s="35" t="s">
        <v>285</v>
      </c>
      <c r="B123" s="35" t="s">
        <v>9</v>
      </c>
      <c r="C123" s="35" t="s">
        <v>23</v>
      </c>
      <c r="D123" s="35" t="s">
        <v>286</v>
      </c>
      <c r="E123" s="35">
        <v>3.54</v>
      </c>
      <c r="F123" s="35">
        <v>3.31</v>
      </c>
      <c r="G123" s="35">
        <v>3.13</v>
      </c>
      <c r="H123" s="35">
        <v>3.38</v>
      </c>
      <c r="I123" s="35">
        <v>3.69</v>
      </c>
      <c r="J123" s="35">
        <v>3.74</v>
      </c>
      <c r="K123" s="35">
        <v>3.92</v>
      </c>
      <c r="L123" s="35">
        <v>4.09</v>
      </c>
      <c r="M123" s="35">
        <v>4.17</v>
      </c>
      <c r="N123" s="35">
        <v>3.85</v>
      </c>
      <c r="O123" s="35">
        <v>4.08</v>
      </c>
      <c r="P123" s="35">
        <v>4.24</v>
      </c>
      <c r="Q123" s="35">
        <v>4.22</v>
      </c>
      <c r="R123" s="35">
        <v>4.2699999999999996</v>
      </c>
      <c r="S123" s="35">
        <v>4.18</v>
      </c>
      <c r="T123" s="35">
        <v>4.25</v>
      </c>
      <c r="U123" s="35">
        <v>4.17</v>
      </c>
      <c r="V123" s="35">
        <v>4.04</v>
      </c>
      <c r="W123" s="35">
        <v>3.97</v>
      </c>
      <c r="X123" s="35">
        <v>3.72</v>
      </c>
      <c r="Y123" s="35">
        <v>3.37</v>
      </c>
      <c r="Z123" s="35">
        <v>3.72</v>
      </c>
      <c r="AA123" s="35">
        <v>3.97</v>
      </c>
      <c r="AB123" s="35">
        <v>4</v>
      </c>
      <c r="AC123" s="35">
        <v>3.98</v>
      </c>
      <c r="AD123" s="35">
        <v>4.04</v>
      </c>
      <c r="AE123" s="35">
        <v>4.09</v>
      </c>
      <c r="AF123" s="35">
        <v>4.16</v>
      </c>
      <c r="AG123" s="35">
        <v>4.2</v>
      </c>
      <c r="AH123" s="35">
        <v>4.22</v>
      </c>
      <c r="AI123" s="35">
        <v>4.25</v>
      </c>
      <c r="AJ123" s="35">
        <v>4.29</v>
      </c>
      <c r="AK123" s="35">
        <v>4.34</v>
      </c>
      <c r="AL123" s="35">
        <v>4.38</v>
      </c>
      <c r="AM123" s="35">
        <v>4.42</v>
      </c>
      <c r="AN123" s="35">
        <v>4.47</v>
      </c>
      <c r="AO123" s="35">
        <v>4.51</v>
      </c>
      <c r="AP123" s="35">
        <v>4.5599999999999996</v>
      </c>
      <c r="AQ123" s="35">
        <v>4.62</v>
      </c>
      <c r="AR123" s="35">
        <v>4.6900000000000004</v>
      </c>
      <c r="AS123" s="35">
        <v>4.75</v>
      </c>
      <c r="AT123" s="35">
        <v>4.8099999999999996</v>
      </c>
      <c r="AU123" s="35">
        <v>4.8600000000000003</v>
      </c>
      <c r="AV123" s="35">
        <v>4.91</v>
      </c>
      <c r="AW123" s="35">
        <v>4.96</v>
      </c>
      <c r="AX123" s="35">
        <v>5</v>
      </c>
      <c r="AY123" s="35">
        <v>5.05</v>
      </c>
      <c r="AZ123" s="35">
        <v>5.09</v>
      </c>
      <c r="BA123" s="35">
        <v>5.13</v>
      </c>
      <c r="BB123" s="35">
        <v>5.16</v>
      </c>
      <c r="BC123" s="35">
        <v>5.19</v>
      </c>
    </row>
    <row r="124" spans="1:55" ht="13.5" customHeight="1" x14ac:dyDescent="0.15">
      <c r="A124" s="35" t="s">
        <v>285</v>
      </c>
      <c r="B124" s="35" t="s">
        <v>9</v>
      </c>
      <c r="C124" s="35" t="s">
        <v>24</v>
      </c>
      <c r="D124" s="35" t="s">
        <v>287</v>
      </c>
      <c r="E124" s="35">
        <v>3.54</v>
      </c>
      <c r="F124" s="35">
        <v>3.31</v>
      </c>
      <c r="G124" s="35">
        <v>3.13</v>
      </c>
      <c r="H124" s="35">
        <v>3.38</v>
      </c>
      <c r="I124" s="35">
        <v>3.69</v>
      </c>
      <c r="J124" s="35">
        <v>3.74</v>
      </c>
      <c r="K124" s="35">
        <v>3.92</v>
      </c>
      <c r="L124" s="35">
        <v>4.09</v>
      </c>
      <c r="M124" s="35">
        <v>4.17</v>
      </c>
      <c r="N124" s="35">
        <v>3.85</v>
      </c>
      <c r="O124" s="35">
        <v>4.08</v>
      </c>
      <c r="P124" s="35">
        <v>4.24</v>
      </c>
      <c r="Q124" s="35">
        <v>4.22</v>
      </c>
      <c r="R124" s="35">
        <v>4.2699999999999996</v>
      </c>
      <c r="S124" s="35">
        <v>4.18</v>
      </c>
      <c r="T124" s="35">
        <v>4.25</v>
      </c>
      <c r="U124" s="35">
        <v>4.17</v>
      </c>
      <c r="V124" s="35">
        <v>4.04</v>
      </c>
      <c r="W124" s="35">
        <v>3.97</v>
      </c>
      <c r="X124" s="35">
        <v>3.72</v>
      </c>
      <c r="Y124" s="35">
        <v>3.37</v>
      </c>
      <c r="Z124" s="35">
        <v>3.72</v>
      </c>
      <c r="AA124" s="35">
        <v>3.97</v>
      </c>
      <c r="AB124" s="35">
        <v>3.96</v>
      </c>
      <c r="AC124" s="35">
        <v>3.92</v>
      </c>
      <c r="AD124" s="35">
        <v>3.94</v>
      </c>
      <c r="AE124" s="35">
        <v>3.94</v>
      </c>
      <c r="AF124" s="35">
        <v>3.94</v>
      </c>
      <c r="AG124" s="35">
        <v>3.88</v>
      </c>
      <c r="AH124" s="35">
        <v>3.78</v>
      </c>
      <c r="AI124" s="35">
        <v>3.68</v>
      </c>
      <c r="AJ124" s="35">
        <v>3.59</v>
      </c>
      <c r="AK124" s="35">
        <v>3.49</v>
      </c>
      <c r="AL124" s="35">
        <v>3.39</v>
      </c>
      <c r="AM124" s="35">
        <v>3.29</v>
      </c>
      <c r="AN124" s="35">
        <v>3.19</v>
      </c>
      <c r="AO124" s="35">
        <v>3.09</v>
      </c>
      <c r="AP124" s="35">
        <v>2.98</v>
      </c>
      <c r="AQ124" s="35">
        <v>2.88</v>
      </c>
      <c r="AR124" s="35">
        <v>2.78</v>
      </c>
      <c r="AS124" s="35">
        <v>2.69</v>
      </c>
      <c r="AT124" s="35">
        <v>2.58</v>
      </c>
      <c r="AU124" s="35">
        <v>2.48</v>
      </c>
      <c r="AV124" s="35">
        <v>2.38</v>
      </c>
      <c r="AW124" s="35">
        <v>2.2799999999999998</v>
      </c>
      <c r="AX124" s="35">
        <v>2.1800000000000002</v>
      </c>
      <c r="AY124" s="35">
        <v>2.09</v>
      </c>
      <c r="AZ124" s="35">
        <v>2</v>
      </c>
      <c r="BA124" s="35">
        <v>1.89</v>
      </c>
      <c r="BB124" s="35">
        <v>1.76</v>
      </c>
      <c r="BC124" s="35">
        <v>1.63</v>
      </c>
    </row>
    <row r="125" spans="1:55" ht="13.5" customHeight="1" x14ac:dyDescent="0.15">
      <c r="A125" s="35" t="s">
        <v>285</v>
      </c>
      <c r="B125" s="35" t="s">
        <v>9</v>
      </c>
      <c r="C125" s="35" t="s">
        <v>25</v>
      </c>
      <c r="D125" s="35" t="s">
        <v>288</v>
      </c>
      <c r="E125" s="35">
        <v>3.54</v>
      </c>
      <c r="F125" s="35">
        <v>3.31</v>
      </c>
      <c r="G125" s="35">
        <v>3.13</v>
      </c>
      <c r="H125" s="35">
        <v>3.38</v>
      </c>
      <c r="I125" s="35">
        <v>3.69</v>
      </c>
      <c r="J125" s="35">
        <v>3.74</v>
      </c>
      <c r="K125" s="35">
        <v>3.92</v>
      </c>
      <c r="L125" s="35">
        <v>4.09</v>
      </c>
      <c r="M125" s="35">
        <v>4.17</v>
      </c>
      <c r="N125" s="35">
        <v>3.85</v>
      </c>
      <c r="O125" s="35">
        <v>4.08</v>
      </c>
      <c r="P125" s="35">
        <v>4.24</v>
      </c>
      <c r="Q125" s="35">
        <v>4.22</v>
      </c>
      <c r="R125" s="35">
        <v>4.2699999999999996</v>
      </c>
      <c r="S125" s="35">
        <v>4.18</v>
      </c>
      <c r="T125" s="35">
        <v>4.25</v>
      </c>
      <c r="U125" s="35">
        <v>4.17</v>
      </c>
      <c r="V125" s="35">
        <v>4.04</v>
      </c>
      <c r="W125" s="35">
        <v>3.97</v>
      </c>
      <c r="X125" s="35">
        <v>3.72</v>
      </c>
      <c r="Y125" s="35">
        <v>3.37</v>
      </c>
      <c r="Z125" s="35">
        <v>3.72</v>
      </c>
      <c r="AA125" s="35">
        <v>3.97</v>
      </c>
      <c r="AB125" s="35">
        <v>3.96</v>
      </c>
      <c r="AC125" s="35">
        <v>3.89</v>
      </c>
      <c r="AD125" s="35">
        <v>3.87</v>
      </c>
      <c r="AE125" s="35">
        <v>3.79</v>
      </c>
      <c r="AF125" s="35">
        <v>3.71</v>
      </c>
      <c r="AG125" s="35">
        <v>3.5</v>
      </c>
      <c r="AH125" s="35">
        <v>3.27</v>
      </c>
      <c r="AI125" s="35">
        <v>3.06</v>
      </c>
      <c r="AJ125" s="35">
        <v>2.85</v>
      </c>
      <c r="AK125" s="35">
        <v>2.65</v>
      </c>
      <c r="AL125" s="35">
        <v>2.44</v>
      </c>
      <c r="AM125" s="35">
        <v>2.2599999999999998</v>
      </c>
      <c r="AN125" s="35">
        <v>2.1</v>
      </c>
      <c r="AO125" s="35">
        <v>1.95</v>
      </c>
      <c r="AP125" s="35">
        <v>1.82</v>
      </c>
      <c r="AQ125" s="35">
        <v>1.7</v>
      </c>
      <c r="AR125" s="35">
        <v>1.58</v>
      </c>
      <c r="AS125" s="35">
        <v>1.48</v>
      </c>
      <c r="AT125" s="35">
        <v>1.36</v>
      </c>
      <c r="AU125" s="35">
        <v>1.21</v>
      </c>
      <c r="AV125" s="35">
        <v>1.05</v>
      </c>
      <c r="AW125" s="35">
        <v>0.91</v>
      </c>
      <c r="AX125" s="35">
        <v>0.79</v>
      </c>
      <c r="AY125" s="35">
        <v>0.68</v>
      </c>
      <c r="AZ125" s="35">
        <v>0.6</v>
      </c>
      <c r="BA125" s="35">
        <v>0.56000000000000005</v>
      </c>
      <c r="BB125" s="35">
        <v>0.53</v>
      </c>
      <c r="BC125" s="35">
        <v>0.5</v>
      </c>
    </row>
    <row r="126" spans="1:55" ht="13.5" customHeight="1" x14ac:dyDescent="0.15">
      <c r="A126" s="35" t="s">
        <v>289</v>
      </c>
      <c r="B126" s="35" t="s">
        <v>10</v>
      </c>
      <c r="C126" s="35" t="s">
        <v>23</v>
      </c>
      <c r="D126" s="35" t="s">
        <v>290</v>
      </c>
      <c r="E126" s="35">
        <v>0.23</v>
      </c>
      <c r="F126" s="35">
        <v>0.22</v>
      </c>
      <c r="G126" s="35">
        <v>0.24</v>
      </c>
      <c r="H126" s="35">
        <v>0.24</v>
      </c>
      <c r="I126" s="35">
        <v>0.24</v>
      </c>
      <c r="J126" s="35">
        <v>0.23</v>
      </c>
      <c r="K126" s="35">
        <v>0.23</v>
      </c>
      <c r="L126" s="35">
        <v>0.22</v>
      </c>
      <c r="M126" s="35">
        <v>0.22</v>
      </c>
      <c r="N126" s="35">
        <v>0.21</v>
      </c>
      <c r="O126" s="35">
        <v>0.21</v>
      </c>
      <c r="P126" s="35">
        <v>0.21</v>
      </c>
      <c r="Q126" s="35">
        <v>0.21</v>
      </c>
      <c r="R126" s="35">
        <v>0.21</v>
      </c>
      <c r="S126" s="35">
        <v>0.21</v>
      </c>
      <c r="T126" s="35">
        <v>0.21</v>
      </c>
      <c r="U126" s="35">
        <v>0.21</v>
      </c>
      <c r="V126" s="35">
        <v>0.2</v>
      </c>
      <c r="W126" s="35">
        <v>0.21</v>
      </c>
      <c r="X126" s="35">
        <v>0.2</v>
      </c>
      <c r="Y126" s="35">
        <v>0.2</v>
      </c>
      <c r="Z126" s="35">
        <v>0.21</v>
      </c>
      <c r="AA126" s="35">
        <v>0.21</v>
      </c>
      <c r="AB126" s="35">
        <v>0.21</v>
      </c>
      <c r="AC126" s="35">
        <v>0.21</v>
      </c>
      <c r="AD126" s="35">
        <v>0.21</v>
      </c>
      <c r="AE126" s="35">
        <v>0.21</v>
      </c>
      <c r="AF126" s="35">
        <v>0.21</v>
      </c>
      <c r="AG126" s="35">
        <v>0.21</v>
      </c>
      <c r="AH126" s="35">
        <v>0.21</v>
      </c>
      <c r="AI126" s="35">
        <v>0.21</v>
      </c>
      <c r="AJ126" s="35">
        <v>0.21</v>
      </c>
      <c r="AK126" s="35">
        <v>0.21</v>
      </c>
      <c r="AL126" s="35">
        <v>0.2</v>
      </c>
      <c r="AM126" s="35">
        <v>0.2</v>
      </c>
      <c r="AN126" s="35">
        <v>0.2</v>
      </c>
      <c r="AO126" s="35">
        <v>0.2</v>
      </c>
      <c r="AP126" s="35">
        <v>0.2</v>
      </c>
      <c r="AQ126" s="35">
        <v>0.2</v>
      </c>
      <c r="AR126" s="35">
        <v>0.2</v>
      </c>
      <c r="AS126" s="35">
        <v>0.2</v>
      </c>
      <c r="AT126" s="35">
        <v>0.2</v>
      </c>
      <c r="AU126" s="35">
        <v>0.2</v>
      </c>
      <c r="AV126" s="35">
        <v>0.2</v>
      </c>
      <c r="AW126" s="35">
        <v>0.2</v>
      </c>
      <c r="AX126" s="35">
        <v>0.2</v>
      </c>
      <c r="AY126" s="35">
        <v>0.2</v>
      </c>
      <c r="AZ126" s="35">
        <v>0.2</v>
      </c>
      <c r="BA126" s="35">
        <v>0.2</v>
      </c>
      <c r="BB126" s="35">
        <v>0.2</v>
      </c>
      <c r="BC126" s="35">
        <v>0.19</v>
      </c>
    </row>
    <row r="127" spans="1:55" ht="13.5" customHeight="1" x14ac:dyDescent="0.15">
      <c r="A127" s="35" t="s">
        <v>289</v>
      </c>
      <c r="B127" s="35" t="s">
        <v>10</v>
      </c>
      <c r="C127" s="35" t="s">
        <v>24</v>
      </c>
      <c r="D127" s="35" t="s">
        <v>291</v>
      </c>
      <c r="E127" s="35">
        <v>0.23</v>
      </c>
      <c r="F127" s="35">
        <v>0.22</v>
      </c>
      <c r="G127" s="35">
        <v>0.24</v>
      </c>
      <c r="H127" s="35">
        <v>0.24</v>
      </c>
      <c r="I127" s="35">
        <v>0.24</v>
      </c>
      <c r="J127" s="35">
        <v>0.23</v>
      </c>
      <c r="K127" s="35">
        <v>0.23</v>
      </c>
      <c r="L127" s="35">
        <v>0.22</v>
      </c>
      <c r="M127" s="35">
        <v>0.22</v>
      </c>
      <c r="N127" s="35">
        <v>0.21</v>
      </c>
      <c r="O127" s="35">
        <v>0.21</v>
      </c>
      <c r="P127" s="35">
        <v>0.21</v>
      </c>
      <c r="Q127" s="35">
        <v>0.21</v>
      </c>
      <c r="R127" s="35">
        <v>0.21</v>
      </c>
      <c r="S127" s="35">
        <v>0.21</v>
      </c>
      <c r="T127" s="35">
        <v>0.21</v>
      </c>
      <c r="U127" s="35">
        <v>0.21</v>
      </c>
      <c r="V127" s="35">
        <v>0.2</v>
      </c>
      <c r="W127" s="35">
        <v>0.21</v>
      </c>
      <c r="X127" s="35">
        <v>0.2</v>
      </c>
      <c r="Y127" s="35">
        <v>0.2</v>
      </c>
      <c r="Z127" s="35">
        <v>0.21</v>
      </c>
      <c r="AA127" s="35">
        <v>0.21</v>
      </c>
      <c r="AB127" s="35">
        <v>0.21</v>
      </c>
      <c r="AC127" s="35">
        <v>0.21</v>
      </c>
      <c r="AD127" s="35">
        <v>0.2</v>
      </c>
      <c r="AE127" s="35">
        <v>0.2</v>
      </c>
      <c r="AF127" s="35">
        <v>0.2</v>
      </c>
      <c r="AG127" s="35">
        <v>0.19</v>
      </c>
      <c r="AH127" s="35">
        <v>0.19</v>
      </c>
      <c r="AI127" s="35">
        <v>0.18</v>
      </c>
      <c r="AJ127" s="35">
        <v>0.17</v>
      </c>
      <c r="AK127" s="35">
        <v>0.17</v>
      </c>
      <c r="AL127" s="35">
        <v>0.16</v>
      </c>
      <c r="AM127" s="35">
        <v>0.15</v>
      </c>
      <c r="AN127" s="35">
        <v>0.14000000000000001</v>
      </c>
      <c r="AO127" s="35">
        <v>0.14000000000000001</v>
      </c>
      <c r="AP127" s="35">
        <v>0.13</v>
      </c>
      <c r="AQ127" s="35">
        <v>0.13</v>
      </c>
      <c r="AR127" s="35">
        <v>0.12</v>
      </c>
      <c r="AS127" s="35">
        <v>0.11</v>
      </c>
      <c r="AT127" s="35">
        <v>0.11</v>
      </c>
      <c r="AU127" s="35">
        <v>0.1</v>
      </c>
      <c r="AV127" s="35">
        <v>0.1</v>
      </c>
      <c r="AW127" s="35">
        <v>0.09</v>
      </c>
      <c r="AX127" s="35">
        <v>0.09</v>
      </c>
      <c r="AY127" s="35">
        <v>0.08</v>
      </c>
      <c r="AZ127" s="35">
        <v>0.08</v>
      </c>
      <c r="BA127" s="35">
        <v>7.0000000000000007E-2</v>
      </c>
      <c r="BB127" s="35">
        <v>7.0000000000000007E-2</v>
      </c>
      <c r="BC127" s="35">
        <v>0.06</v>
      </c>
    </row>
    <row r="128" spans="1:55" ht="13.5" customHeight="1" x14ac:dyDescent="0.15">
      <c r="A128" s="35" t="s">
        <v>289</v>
      </c>
      <c r="B128" s="35" t="s">
        <v>10</v>
      </c>
      <c r="C128" s="35" t="s">
        <v>25</v>
      </c>
      <c r="D128" s="35" t="s">
        <v>292</v>
      </c>
      <c r="E128" s="35">
        <v>0.23</v>
      </c>
      <c r="F128" s="35">
        <v>0.22</v>
      </c>
      <c r="G128" s="35">
        <v>0.24</v>
      </c>
      <c r="H128" s="35">
        <v>0.24</v>
      </c>
      <c r="I128" s="35">
        <v>0.24</v>
      </c>
      <c r="J128" s="35">
        <v>0.23</v>
      </c>
      <c r="K128" s="35">
        <v>0.23</v>
      </c>
      <c r="L128" s="35">
        <v>0.22</v>
      </c>
      <c r="M128" s="35">
        <v>0.22</v>
      </c>
      <c r="N128" s="35">
        <v>0.21</v>
      </c>
      <c r="O128" s="35">
        <v>0.21</v>
      </c>
      <c r="P128" s="35">
        <v>0.21</v>
      </c>
      <c r="Q128" s="35">
        <v>0.21</v>
      </c>
      <c r="R128" s="35">
        <v>0.21</v>
      </c>
      <c r="S128" s="35">
        <v>0.21</v>
      </c>
      <c r="T128" s="35">
        <v>0.21</v>
      </c>
      <c r="U128" s="35">
        <v>0.21</v>
      </c>
      <c r="V128" s="35">
        <v>0.2</v>
      </c>
      <c r="W128" s="35">
        <v>0.21</v>
      </c>
      <c r="X128" s="35">
        <v>0.2</v>
      </c>
      <c r="Y128" s="35">
        <v>0.2</v>
      </c>
      <c r="Z128" s="35">
        <v>0.21</v>
      </c>
      <c r="AA128" s="35">
        <v>0.21</v>
      </c>
      <c r="AB128" s="35">
        <v>0.21</v>
      </c>
      <c r="AC128" s="35">
        <v>0.2</v>
      </c>
      <c r="AD128" s="35">
        <v>0.2</v>
      </c>
      <c r="AE128" s="35">
        <v>0.19</v>
      </c>
      <c r="AF128" s="35">
        <v>0.19</v>
      </c>
      <c r="AG128" s="35">
        <v>0.17</v>
      </c>
      <c r="AH128" s="35">
        <v>0.16</v>
      </c>
      <c r="AI128" s="35">
        <v>0.15</v>
      </c>
      <c r="AJ128" s="35">
        <v>0.14000000000000001</v>
      </c>
      <c r="AK128" s="35">
        <v>0.13</v>
      </c>
      <c r="AL128" s="35">
        <v>0.11</v>
      </c>
      <c r="AM128" s="35">
        <v>0.1</v>
      </c>
      <c r="AN128" s="35">
        <v>0.1</v>
      </c>
      <c r="AO128" s="35">
        <v>0.09</v>
      </c>
      <c r="AP128" s="35">
        <v>0.08</v>
      </c>
      <c r="AQ128" s="35">
        <v>7.0000000000000007E-2</v>
      </c>
      <c r="AR128" s="35">
        <v>7.0000000000000007E-2</v>
      </c>
      <c r="AS128" s="35">
        <v>0.06</v>
      </c>
      <c r="AT128" s="35">
        <v>0.06</v>
      </c>
      <c r="AU128" s="35">
        <v>0.05</v>
      </c>
      <c r="AV128" s="35">
        <v>0.04</v>
      </c>
      <c r="AW128" s="35">
        <v>0.04</v>
      </c>
      <c r="AX128" s="35">
        <v>0.03</v>
      </c>
      <c r="AY128" s="35">
        <v>0.03</v>
      </c>
      <c r="AZ128" s="35">
        <v>0.02</v>
      </c>
      <c r="BA128" s="35">
        <v>0.02</v>
      </c>
      <c r="BB128" s="35">
        <v>0.02</v>
      </c>
      <c r="BC128" s="35">
        <v>0.02</v>
      </c>
    </row>
    <row r="129" spans="1:55" ht="13.5" customHeight="1" x14ac:dyDescent="0.15">
      <c r="A129" s="35" t="s">
        <v>293</v>
      </c>
      <c r="B129" s="35" t="s">
        <v>6</v>
      </c>
      <c r="C129" s="35" t="s">
        <v>23</v>
      </c>
      <c r="D129" s="35" t="s">
        <v>294</v>
      </c>
      <c r="E129" s="35">
        <v>-0.79</v>
      </c>
      <c r="F129" s="35">
        <v>-4.41</v>
      </c>
      <c r="G129" s="35">
        <v>-10.89</v>
      </c>
      <c r="H129" s="35">
        <v>8.84</v>
      </c>
      <c r="I129" s="35">
        <v>9.0299999999999994</v>
      </c>
      <c r="J129" s="35">
        <v>8.85</v>
      </c>
      <c r="K129" s="35">
        <v>8.0500000000000007</v>
      </c>
      <c r="L129" s="35">
        <v>9.01</v>
      </c>
      <c r="M129" s="35">
        <v>4.0599999999999996</v>
      </c>
      <c r="N129" s="35">
        <v>-5.92</v>
      </c>
      <c r="O129" s="35">
        <v>10.130000000000001</v>
      </c>
      <c r="P129" s="35">
        <v>6</v>
      </c>
      <c r="Q129" s="35">
        <v>-1.03</v>
      </c>
      <c r="R129" s="35">
        <v>2.41</v>
      </c>
      <c r="S129" s="35">
        <v>-2.5099999999999998</v>
      </c>
      <c r="T129" s="35">
        <v>2.73</v>
      </c>
      <c r="U129" s="35">
        <v>-2.08</v>
      </c>
      <c r="V129" s="35">
        <v>2.82</v>
      </c>
      <c r="W129" s="35">
        <v>-2.62</v>
      </c>
      <c r="X129" s="35">
        <v>-2.0299999999999998</v>
      </c>
      <c r="Y129" s="35">
        <v>-9.9</v>
      </c>
      <c r="Z129" s="35">
        <v>10.26</v>
      </c>
      <c r="AA129" s="35">
        <v>5.24</v>
      </c>
      <c r="AB129" s="35">
        <v>0.2</v>
      </c>
      <c r="AC129" s="35">
        <v>2</v>
      </c>
      <c r="AD129" s="35">
        <v>2</v>
      </c>
      <c r="AE129" s="35">
        <v>2</v>
      </c>
      <c r="AF129" s="35">
        <v>2</v>
      </c>
      <c r="AG129" s="35">
        <v>2</v>
      </c>
      <c r="AH129" s="35">
        <v>1.78</v>
      </c>
      <c r="AI129" s="35">
        <v>1.77</v>
      </c>
      <c r="AJ129" s="35">
        <v>1.91</v>
      </c>
      <c r="AK129" s="35">
        <v>1.89</v>
      </c>
      <c r="AL129" s="35">
        <v>1.85</v>
      </c>
      <c r="AM129" s="35">
        <v>1.84</v>
      </c>
      <c r="AN129" s="35">
        <v>1.8</v>
      </c>
      <c r="AO129" s="35">
        <v>1.79</v>
      </c>
      <c r="AP129" s="35">
        <v>1.76</v>
      </c>
      <c r="AQ129" s="35">
        <v>1.74</v>
      </c>
      <c r="AR129" s="35">
        <v>1.72</v>
      </c>
      <c r="AS129" s="35">
        <v>1.69</v>
      </c>
      <c r="AT129" s="35">
        <v>1.71</v>
      </c>
      <c r="AU129" s="35">
        <v>1.67</v>
      </c>
      <c r="AV129" s="35">
        <v>1.66</v>
      </c>
      <c r="AW129" s="35">
        <v>1.65</v>
      </c>
      <c r="AX129" s="35">
        <v>1.62</v>
      </c>
      <c r="AY129" s="35">
        <v>1.66</v>
      </c>
      <c r="AZ129" s="35">
        <v>1.66</v>
      </c>
      <c r="BA129" s="35">
        <v>1.65</v>
      </c>
      <c r="BB129" s="35">
        <v>1.64</v>
      </c>
      <c r="BC129" s="35">
        <v>1.62</v>
      </c>
    </row>
    <row r="130" spans="1:55" ht="13.5" customHeight="1" x14ac:dyDescent="0.15">
      <c r="A130" s="35" t="s">
        <v>293</v>
      </c>
      <c r="B130" s="35" t="s">
        <v>6</v>
      </c>
      <c r="C130" s="35" t="s">
        <v>24</v>
      </c>
      <c r="D130" s="35" t="s">
        <v>295</v>
      </c>
      <c r="E130" s="35">
        <v>-0.79</v>
      </c>
      <c r="F130" s="35">
        <v>-4.41</v>
      </c>
      <c r="G130" s="35">
        <v>-10.89</v>
      </c>
      <c r="H130" s="35">
        <v>8.84</v>
      </c>
      <c r="I130" s="35">
        <v>9.0299999999999994</v>
      </c>
      <c r="J130" s="35">
        <v>8.85</v>
      </c>
      <c r="K130" s="35">
        <v>8.0500000000000007</v>
      </c>
      <c r="L130" s="35">
        <v>9.01</v>
      </c>
      <c r="M130" s="35">
        <v>4.0599999999999996</v>
      </c>
      <c r="N130" s="35">
        <v>-5.92</v>
      </c>
      <c r="O130" s="35">
        <v>10.130000000000001</v>
      </c>
      <c r="P130" s="35">
        <v>6</v>
      </c>
      <c r="Q130" s="35">
        <v>-1.03</v>
      </c>
      <c r="R130" s="35">
        <v>2.41</v>
      </c>
      <c r="S130" s="35">
        <v>-2.5099999999999998</v>
      </c>
      <c r="T130" s="35">
        <v>2.73</v>
      </c>
      <c r="U130" s="35">
        <v>-2.08</v>
      </c>
      <c r="V130" s="35">
        <v>2.82</v>
      </c>
      <c r="W130" s="35">
        <v>-2.62</v>
      </c>
      <c r="X130" s="35">
        <v>-2.0299999999999998</v>
      </c>
      <c r="Y130" s="35">
        <v>-9.9</v>
      </c>
      <c r="Z130" s="35">
        <v>10.26</v>
      </c>
      <c r="AA130" s="35">
        <v>5.24</v>
      </c>
      <c r="AB130" s="35">
        <v>0.2</v>
      </c>
      <c r="AC130" s="35">
        <v>2</v>
      </c>
      <c r="AD130" s="35">
        <v>2</v>
      </c>
      <c r="AE130" s="35">
        <v>2</v>
      </c>
      <c r="AF130" s="35">
        <v>2</v>
      </c>
      <c r="AG130" s="35">
        <v>2</v>
      </c>
      <c r="AH130" s="35">
        <v>1.78</v>
      </c>
      <c r="AI130" s="35">
        <v>1.77</v>
      </c>
      <c r="AJ130" s="35">
        <v>1.91</v>
      </c>
      <c r="AK130" s="35">
        <v>1.89</v>
      </c>
      <c r="AL130" s="35">
        <v>1.85</v>
      </c>
      <c r="AM130" s="35">
        <v>1.84</v>
      </c>
      <c r="AN130" s="35">
        <v>1.8</v>
      </c>
      <c r="AO130" s="35">
        <v>1.79</v>
      </c>
      <c r="AP130" s="35">
        <v>1.76</v>
      </c>
      <c r="AQ130" s="35">
        <v>1.74</v>
      </c>
      <c r="AR130" s="35">
        <v>1.72</v>
      </c>
      <c r="AS130" s="35">
        <v>1.69</v>
      </c>
      <c r="AT130" s="35">
        <v>1.71</v>
      </c>
      <c r="AU130" s="35">
        <v>1.67</v>
      </c>
      <c r="AV130" s="35">
        <v>1.66</v>
      </c>
      <c r="AW130" s="35">
        <v>1.65</v>
      </c>
      <c r="AX130" s="35">
        <v>1.62</v>
      </c>
      <c r="AY130" s="35">
        <v>1.66</v>
      </c>
      <c r="AZ130" s="35">
        <v>1.66</v>
      </c>
      <c r="BA130" s="35">
        <v>1.65</v>
      </c>
      <c r="BB130" s="35">
        <v>1.64</v>
      </c>
      <c r="BC130" s="35">
        <v>1.62</v>
      </c>
    </row>
    <row r="131" spans="1:55" ht="13.5" customHeight="1" x14ac:dyDescent="0.15">
      <c r="A131" s="35" t="s">
        <v>293</v>
      </c>
      <c r="B131" s="35" t="s">
        <v>6</v>
      </c>
      <c r="C131" s="35" t="s">
        <v>25</v>
      </c>
      <c r="D131" s="35" t="s">
        <v>296</v>
      </c>
      <c r="E131" s="35">
        <v>-0.79</v>
      </c>
      <c r="F131" s="35">
        <v>-4.41</v>
      </c>
      <c r="G131" s="35">
        <v>-10.89</v>
      </c>
      <c r="H131" s="35">
        <v>8.84</v>
      </c>
      <c r="I131" s="35">
        <v>9.0299999999999994</v>
      </c>
      <c r="J131" s="35">
        <v>8.85</v>
      </c>
      <c r="K131" s="35">
        <v>8.0500000000000007</v>
      </c>
      <c r="L131" s="35">
        <v>9.01</v>
      </c>
      <c r="M131" s="35">
        <v>4.0599999999999996</v>
      </c>
      <c r="N131" s="35">
        <v>-5.92</v>
      </c>
      <c r="O131" s="35">
        <v>10.130000000000001</v>
      </c>
      <c r="P131" s="35">
        <v>6</v>
      </c>
      <c r="Q131" s="35">
        <v>-1.03</v>
      </c>
      <c r="R131" s="35">
        <v>2.41</v>
      </c>
      <c r="S131" s="35">
        <v>-2.5099999999999998</v>
      </c>
      <c r="T131" s="35">
        <v>2.73</v>
      </c>
      <c r="U131" s="35">
        <v>-2.08</v>
      </c>
      <c r="V131" s="35">
        <v>2.82</v>
      </c>
      <c r="W131" s="35">
        <v>-2.62</v>
      </c>
      <c r="X131" s="35">
        <v>-2.0299999999999998</v>
      </c>
      <c r="Y131" s="35">
        <v>-9.9</v>
      </c>
      <c r="Z131" s="35">
        <v>10.26</v>
      </c>
      <c r="AA131" s="35">
        <v>5.24</v>
      </c>
      <c r="AB131" s="35">
        <v>0.2</v>
      </c>
      <c r="AC131" s="35">
        <v>2</v>
      </c>
      <c r="AD131" s="35">
        <v>2</v>
      </c>
      <c r="AE131" s="35">
        <v>2</v>
      </c>
      <c r="AF131" s="35">
        <v>2</v>
      </c>
      <c r="AG131" s="35">
        <v>2</v>
      </c>
      <c r="AH131" s="35">
        <v>1.78</v>
      </c>
      <c r="AI131" s="35">
        <v>1.77</v>
      </c>
      <c r="AJ131" s="35">
        <v>1.91</v>
      </c>
      <c r="AK131" s="35">
        <v>1.89</v>
      </c>
      <c r="AL131" s="35">
        <v>1.85</v>
      </c>
      <c r="AM131" s="35">
        <v>1.84</v>
      </c>
      <c r="AN131" s="35">
        <v>1.8</v>
      </c>
      <c r="AO131" s="35">
        <v>1.79</v>
      </c>
      <c r="AP131" s="35">
        <v>1.76</v>
      </c>
      <c r="AQ131" s="35">
        <v>1.74</v>
      </c>
      <c r="AR131" s="35">
        <v>1.72</v>
      </c>
      <c r="AS131" s="35">
        <v>1.69</v>
      </c>
      <c r="AT131" s="35">
        <v>1.71</v>
      </c>
      <c r="AU131" s="35">
        <v>1.67</v>
      </c>
      <c r="AV131" s="35">
        <v>1.66</v>
      </c>
      <c r="AW131" s="35">
        <v>1.65</v>
      </c>
      <c r="AX131" s="35">
        <v>1.62</v>
      </c>
      <c r="AY131" s="35">
        <v>1.66</v>
      </c>
      <c r="AZ131" s="35">
        <v>1.66</v>
      </c>
      <c r="BA131" s="35">
        <v>1.65</v>
      </c>
      <c r="BB131" s="35">
        <v>1.64</v>
      </c>
      <c r="BC131" s="35">
        <v>1.62</v>
      </c>
    </row>
    <row r="132" spans="1:55" ht="13.5" customHeight="1" x14ac:dyDescent="0.15">
      <c r="A132" s="35" t="s">
        <v>297</v>
      </c>
      <c r="B132" s="35" t="s">
        <v>298</v>
      </c>
      <c r="C132" s="35" t="s">
        <v>23</v>
      </c>
      <c r="D132" s="35" t="s">
        <v>299</v>
      </c>
      <c r="E132" s="35">
        <v>36870.800000000003</v>
      </c>
      <c r="F132" s="35">
        <v>37275.599999999999</v>
      </c>
      <c r="G132" s="35">
        <v>37681.699999999997</v>
      </c>
      <c r="H132" s="35">
        <v>38087.9</v>
      </c>
      <c r="I132" s="35">
        <v>38492</v>
      </c>
      <c r="J132" s="35">
        <v>38892.9</v>
      </c>
      <c r="K132" s="35">
        <v>39289.9</v>
      </c>
      <c r="L132" s="35">
        <v>39684.300000000003</v>
      </c>
      <c r="M132" s="35">
        <v>40080.199999999997</v>
      </c>
      <c r="N132" s="35">
        <v>40482.800000000003</v>
      </c>
      <c r="O132" s="35">
        <v>40788.5</v>
      </c>
      <c r="P132" s="35">
        <v>41261.5</v>
      </c>
      <c r="Q132" s="35">
        <v>41733.300000000003</v>
      </c>
      <c r="R132" s="35">
        <v>42202.9</v>
      </c>
      <c r="S132" s="35">
        <v>42669.5</v>
      </c>
      <c r="T132" s="35">
        <v>43132</v>
      </c>
      <c r="U132" s="35">
        <v>43590.400000000001</v>
      </c>
      <c r="V132" s="35">
        <v>44044.800000000003</v>
      </c>
      <c r="W132" s="35">
        <v>44494.5</v>
      </c>
      <c r="X132" s="35">
        <v>44938.7</v>
      </c>
      <c r="Y132" s="35">
        <v>45376.800000000003</v>
      </c>
      <c r="Z132" s="35">
        <v>45808.7</v>
      </c>
      <c r="AA132" s="35">
        <v>46045</v>
      </c>
      <c r="AB132" s="35">
        <v>46311.7</v>
      </c>
      <c r="AC132" s="35">
        <v>46599</v>
      </c>
      <c r="AD132" s="35">
        <v>46881.9</v>
      </c>
      <c r="AE132" s="35">
        <v>47161.2</v>
      </c>
      <c r="AF132" s="35">
        <v>47436.800000000003</v>
      </c>
      <c r="AG132" s="35">
        <v>47708.5</v>
      </c>
      <c r="AH132" s="35">
        <v>47975.7</v>
      </c>
      <c r="AI132" s="35">
        <v>48238.7</v>
      </c>
      <c r="AJ132" s="35">
        <v>48496.7</v>
      </c>
      <c r="AK132" s="35">
        <v>48750.400000000001</v>
      </c>
      <c r="AL132" s="35">
        <v>49000.6</v>
      </c>
      <c r="AM132" s="35">
        <v>49246.5</v>
      </c>
      <c r="AN132" s="35">
        <v>49487.6</v>
      </c>
      <c r="AO132" s="35">
        <v>49723.3</v>
      </c>
      <c r="AP132" s="35">
        <v>49953.8</v>
      </c>
      <c r="AQ132" s="35">
        <v>50177.9</v>
      </c>
      <c r="AR132" s="35">
        <v>50393.8</v>
      </c>
      <c r="AS132" s="35">
        <v>50602.1</v>
      </c>
      <c r="AT132" s="35">
        <v>50802.9</v>
      </c>
      <c r="AU132" s="35">
        <v>50995</v>
      </c>
      <c r="AV132" s="35">
        <v>51179.199999999997</v>
      </c>
      <c r="AW132" s="35">
        <v>51355.5</v>
      </c>
      <c r="AX132" s="35">
        <v>51523.1</v>
      </c>
      <c r="AY132" s="35">
        <v>51682.1</v>
      </c>
      <c r="AZ132" s="35">
        <v>51833.2</v>
      </c>
      <c r="BA132" s="35">
        <v>51975.199999999997</v>
      </c>
      <c r="BB132" s="35">
        <v>52106.400000000001</v>
      </c>
      <c r="BC132" s="35">
        <v>52227.7</v>
      </c>
    </row>
    <row r="133" spans="1:55" ht="13.5" customHeight="1" x14ac:dyDescent="0.15">
      <c r="A133" s="35" t="s">
        <v>297</v>
      </c>
      <c r="B133" s="35" t="s">
        <v>298</v>
      </c>
      <c r="C133" s="35" t="s">
        <v>24</v>
      </c>
      <c r="D133" s="35" t="s">
        <v>300</v>
      </c>
      <c r="E133" s="35">
        <v>36870.800000000003</v>
      </c>
      <c r="F133" s="35">
        <v>37275.599999999999</v>
      </c>
      <c r="G133" s="35">
        <v>37681.699999999997</v>
      </c>
      <c r="H133" s="35">
        <v>38087.9</v>
      </c>
      <c r="I133" s="35">
        <v>38492</v>
      </c>
      <c r="J133" s="35">
        <v>38892.9</v>
      </c>
      <c r="K133" s="35">
        <v>39289.9</v>
      </c>
      <c r="L133" s="35">
        <v>39684.300000000003</v>
      </c>
      <c r="M133" s="35">
        <v>40080.199999999997</v>
      </c>
      <c r="N133" s="35">
        <v>40482.800000000003</v>
      </c>
      <c r="O133" s="35">
        <v>40788.5</v>
      </c>
      <c r="P133" s="35">
        <v>41261.5</v>
      </c>
      <c r="Q133" s="35">
        <v>41733.300000000003</v>
      </c>
      <c r="R133" s="35">
        <v>42202.9</v>
      </c>
      <c r="S133" s="35">
        <v>42669.5</v>
      </c>
      <c r="T133" s="35">
        <v>43132</v>
      </c>
      <c r="U133" s="35">
        <v>43590.400000000001</v>
      </c>
      <c r="V133" s="35">
        <v>44044.800000000003</v>
      </c>
      <c r="W133" s="35">
        <v>44494.5</v>
      </c>
      <c r="X133" s="35">
        <v>44938.7</v>
      </c>
      <c r="Y133" s="35">
        <v>45376.800000000003</v>
      </c>
      <c r="Z133" s="35">
        <v>45808.7</v>
      </c>
      <c r="AA133" s="35">
        <v>46045</v>
      </c>
      <c r="AB133" s="35">
        <v>46311.7</v>
      </c>
      <c r="AC133" s="35">
        <v>46599</v>
      </c>
      <c r="AD133" s="35">
        <v>46881.9</v>
      </c>
      <c r="AE133" s="35">
        <v>47161.2</v>
      </c>
      <c r="AF133" s="35">
        <v>47436.800000000003</v>
      </c>
      <c r="AG133" s="35">
        <v>47708.5</v>
      </c>
      <c r="AH133" s="35">
        <v>47975.7</v>
      </c>
      <c r="AI133" s="35">
        <v>48238.7</v>
      </c>
      <c r="AJ133" s="35">
        <v>48496.7</v>
      </c>
      <c r="AK133" s="35">
        <v>48750.400000000001</v>
      </c>
      <c r="AL133" s="35">
        <v>49000.6</v>
      </c>
      <c r="AM133" s="35">
        <v>49246.5</v>
      </c>
      <c r="AN133" s="35">
        <v>49487.6</v>
      </c>
      <c r="AO133" s="35">
        <v>49723.3</v>
      </c>
      <c r="AP133" s="35">
        <v>49953.8</v>
      </c>
      <c r="AQ133" s="35">
        <v>50177.9</v>
      </c>
      <c r="AR133" s="35">
        <v>50393.8</v>
      </c>
      <c r="AS133" s="35">
        <v>50602.1</v>
      </c>
      <c r="AT133" s="35">
        <v>50802.9</v>
      </c>
      <c r="AU133" s="35">
        <v>50995</v>
      </c>
      <c r="AV133" s="35">
        <v>51179.199999999997</v>
      </c>
      <c r="AW133" s="35">
        <v>51355.5</v>
      </c>
      <c r="AX133" s="35">
        <v>51523.1</v>
      </c>
      <c r="AY133" s="35">
        <v>51682.1</v>
      </c>
      <c r="AZ133" s="35">
        <v>51833.2</v>
      </c>
      <c r="BA133" s="35">
        <v>51975.199999999997</v>
      </c>
      <c r="BB133" s="35">
        <v>52106.400000000001</v>
      </c>
      <c r="BC133" s="35">
        <v>52227.7</v>
      </c>
    </row>
    <row r="134" spans="1:55" ht="13.5" customHeight="1" x14ac:dyDescent="0.15">
      <c r="A134" s="35" t="s">
        <v>297</v>
      </c>
      <c r="B134" s="35" t="s">
        <v>298</v>
      </c>
      <c r="C134" s="35" t="s">
        <v>25</v>
      </c>
      <c r="D134" s="35" t="s">
        <v>301</v>
      </c>
      <c r="E134" s="35">
        <v>36870.800000000003</v>
      </c>
      <c r="F134" s="35">
        <v>37275.599999999999</v>
      </c>
      <c r="G134" s="35">
        <v>37681.699999999997</v>
      </c>
      <c r="H134" s="35">
        <v>38087.9</v>
      </c>
      <c r="I134" s="35">
        <v>38492</v>
      </c>
      <c r="J134" s="35">
        <v>38892.9</v>
      </c>
      <c r="K134" s="35">
        <v>39289.9</v>
      </c>
      <c r="L134" s="35">
        <v>39684.300000000003</v>
      </c>
      <c r="M134" s="35">
        <v>40080.199999999997</v>
      </c>
      <c r="N134" s="35">
        <v>40482.800000000003</v>
      </c>
      <c r="O134" s="35">
        <v>40788.5</v>
      </c>
      <c r="P134" s="35">
        <v>41261.5</v>
      </c>
      <c r="Q134" s="35">
        <v>41733.300000000003</v>
      </c>
      <c r="R134" s="35">
        <v>42202.9</v>
      </c>
      <c r="S134" s="35">
        <v>42669.5</v>
      </c>
      <c r="T134" s="35">
        <v>43132</v>
      </c>
      <c r="U134" s="35">
        <v>43590.400000000001</v>
      </c>
      <c r="V134" s="35">
        <v>44044.800000000003</v>
      </c>
      <c r="W134" s="35">
        <v>44494.5</v>
      </c>
      <c r="X134" s="35">
        <v>44938.7</v>
      </c>
      <c r="Y134" s="35">
        <v>45376.800000000003</v>
      </c>
      <c r="Z134" s="35">
        <v>45808.7</v>
      </c>
      <c r="AA134" s="35">
        <v>46045</v>
      </c>
      <c r="AB134" s="35">
        <v>46311.7</v>
      </c>
      <c r="AC134" s="35">
        <v>46599</v>
      </c>
      <c r="AD134" s="35">
        <v>46881.9</v>
      </c>
      <c r="AE134" s="35">
        <v>47161.2</v>
      </c>
      <c r="AF134" s="35">
        <v>47436.800000000003</v>
      </c>
      <c r="AG134" s="35">
        <v>47708.5</v>
      </c>
      <c r="AH134" s="35">
        <v>47975.7</v>
      </c>
      <c r="AI134" s="35">
        <v>48238.7</v>
      </c>
      <c r="AJ134" s="35">
        <v>48496.7</v>
      </c>
      <c r="AK134" s="35">
        <v>48750.400000000001</v>
      </c>
      <c r="AL134" s="35">
        <v>49000.6</v>
      </c>
      <c r="AM134" s="35">
        <v>49246.5</v>
      </c>
      <c r="AN134" s="35">
        <v>49487.6</v>
      </c>
      <c r="AO134" s="35">
        <v>49723.3</v>
      </c>
      <c r="AP134" s="35">
        <v>49953.8</v>
      </c>
      <c r="AQ134" s="35">
        <v>50177.9</v>
      </c>
      <c r="AR134" s="35">
        <v>50393.8</v>
      </c>
      <c r="AS134" s="35">
        <v>50602.1</v>
      </c>
      <c r="AT134" s="35">
        <v>50802.9</v>
      </c>
      <c r="AU134" s="35">
        <v>50995</v>
      </c>
      <c r="AV134" s="35">
        <v>51179.199999999997</v>
      </c>
      <c r="AW134" s="35">
        <v>51355.5</v>
      </c>
      <c r="AX134" s="35">
        <v>51523.1</v>
      </c>
      <c r="AY134" s="35">
        <v>51682.1</v>
      </c>
      <c r="AZ134" s="35">
        <v>51833.2</v>
      </c>
      <c r="BA134" s="35">
        <v>51975.199999999997</v>
      </c>
      <c r="BB134" s="35">
        <v>52106.400000000001</v>
      </c>
      <c r="BC134" s="35">
        <v>52227.7</v>
      </c>
    </row>
    <row r="135" spans="1:55" ht="13.5" customHeight="1" x14ac:dyDescent="0.15">
      <c r="A135" s="35" t="s">
        <v>302</v>
      </c>
      <c r="B135" s="35" t="s">
        <v>7</v>
      </c>
      <c r="C135" s="35" t="s">
        <v>23</v>
      </c>
      <c r="D135" s="35" t="s">
        <v>303</v>
      </c>
      <c r="E135" s="35">
        <v>15.58</v>
      </c>
      <c r="F135" s="35">
        <v>14.73</v>
      </c>
      <c r="G135" s="35">
        <v>12.98</v>
      </c>
      <c r="H135" s="35">
        <v>13.98</v>
      </c>
      <c r="I135" s="35">
        <v>15.08</v>
      </c>
      <c r="J135" s="35">
        <v>16.25</v>
      </c>
      <c r="K135" s="35">
        <v>17.38</v>
      </c>
      <c r="L135" s="35">
        <v>18.760000000000002</v>
      </c>
      <c r="M135" s="35">
        <v>19.329999999999998</v>
      </c>
      <c r="N135" s="35">
        <v>18</v>
      </c>
      <c r="O135" s="35">
        <v>19.670000000000002</v>
      </c>
      <c r="P135" s="35">
        <v>20.62</v>
      </c>
      <c r="Q135" s="35">
        <v>20.170000000000002</v>
      </c>
      <c r="R135" s="35">
        <v>20.43</v>
      </c>
      <c r="S135" s="35">
        <v>19.7</v>
      </c>
      <c r="T135" s="35">
        <v>20.02</v>
      </c>
      <c r="U135" s="35">
        <v>19.399999999999999</v>
      </c>
      <c r="V135" s="35">
        <v>19.739999999999998</v>
      </c>
      <c r="W135" s="35">
        <v>19.03</v>
      </c>
      <c r="X135" s="35">
        <v>18.46</v>
      </c>
      <c r="Y135" s="35">
        <v>16.47</v>
      </c>
      <c r="Z135" s="35">
        <v>17.989999999999998</v>
      </c>
      <c r="AA135" s="35">
        <v>18.84</v>
      </c>
      <c r="AB135" s="35">
        <v>18.760000000000002</v>
      </c>
      <c r="AC135" s="35">
        <v>19.02</v>
      </c>
      <c r="AD135" s="35">
        <v>19.29</v>
      </c>
      <c r="AE135" s="35">
        <v>19.55</v>
      </c>
      <c r="AF135" s="35">
        <v>19.829999999999998</v>
      </c>
      <c r="AG135" s="35">
        <v>20.11</v>
      </c>
      <c r="AH135" s="35">
        <v>20.350000000000001</v>
      </c>
      <c r="AI135" s="35">
        <v>20.6</v>
      </c>
      <c r="AJ135" s="35">
        <v>20.88</v>
      </c>
      <c r="AK135" s="35">
        <v>21.17</v>
      </c>
      <c r="AL135" s="35">
        <v>21.45</v>
      </c>
      <c r="AM135" s="35">
        <v>21.73</v>
      </c>
      <c r="AN135" s="35">
        <v>22.02</v>
      </c>
      <c r="AO135" s="35">
        <v>22.3</v>
      </c>
      <c r="AP135" s="35">
        <v>22.59</v>
      </c>
      <c r="AQ135" s="35">
        <v>22.88</v>
      </c>
      <c r="AR135" s="35">
        <v>23.18</v>
      </c>
      <c r="AS135" s="35">
        <v>23.47</v>
      </c>
      <c r="AT135" s="35">
        <v>23.78</v>
      </c>
      <c r="AU135" s="35">
        <v>24.08</v>
      </c>
      <c r="AV135" s="35">
        <v>24.4</v>
      </c>
      <c r="AW135" s="35">
        <v>24.71</v>
      </c>
      <c r="AX135" s="35">
        <v>25.03</v>
      </c>
      <c r="AY135" s="35">
        <v>25.37</v>
      </c>
      <c r="AZ135" s="35">
        <v>25.72</v>
      </c>
      <c r="BA135" s="35">
        <v>26.07</v>
      </c>
      <c r="BB135" s="35">
        <v>26.43</v>
      </c>
      <c r="BC135" s="35">
        <v>26.79</v>
      </c>
    </row>
    <row r="136" spans="1:55" ht="13.5" customHeight="1" x14ac:dyDescent="0.15">
      <c r="A136" s="35" t="s">
        <v>302</v>
      </c>
      <c r="B136" s="35" t="s">
        <v>7</v>
      </c>
      <c r="C136" s="35" t="s">
        <v>24</v>
      </c>
      <c r="D136" s="35" t="s">
        <v>304</v>
      </c>
      <c r="E136" s="35">
        <v>15.58</v>
      </c>
      <c r="F136" s="35">
        <v>14.73</v>
      </c>
      <c r="G136" s="35">
        <v>12.98</v>
      </c>
      <c r="H136" s="35">
        <v>13.98</v>
      </c>
      <c r="I136" s="35">
        <v>15.08</v>
      </c>
      <c r="J136" s="35">
        <v>16.25</v>
      </c>
      <c r="K136" s="35">
        <v>17.38</v>
      </c>
      <c r="L136" s="35">
        <v>18.760000000000002</v>
      </c>
      <c r="M136" s="35">
        <v>19.329999999999998</v>
      </c>
      <c r="N136" s="35">
        <v>18</v>
      </c>
      <c r="O136" s="35">
        <v>19.670000000000002</v>
      </c>
      <c r="P136" s="35">
        <v>20.62</v>
      </c>
      <c r="Q136" s="35">
        <v>20.170000000000002</v>
      </c>
      <c r="R136" s="35">
        <v>20.43</v>
      </c>
      <c r="S136" s="35">
        <v>19.7</v>
      </c>
      <c r="T136" s="35">
        <v>20.02</v>
      </c>
      <c r="U136" s="35">
        <v>19.399999999999999</v>
      </c>
      <c r="V136" s="35">
        <v>19.739999999999998</v>
      </c>
      <c r="W136" s="35">
        <v>19.03</v>
      </c>
      <c r="X136" s="35">
        <v>18.46</v>
      </c>
      <c r="Y136" s="35">
        <v>16.47</v>
      </c>
      <c r="Z136" s="35">
        <v>17.989999999999998</v>
      </c>
      <c r="AA136" s="35">
        <v>18.84</v>
      </c>
      <c r="AB136" s="35">
        <v>18.760000000000002</v>
      </c>
      <c r="AC136" s="35">
        <v>19.02</v>
      </c>
      <c r="AD136" s="35">
        <v>19.29</v>
      </c>
      <c r="AE136" s="35">
        <v>19.55</v>
      </c>
      <c r="AF136" s="35">
        <v>19.829999999999998</v>
      </c>
      <c r="AG136" s="35">
        <v>20.11</v>
      </c>
      <c r="AH136" s="35">
        <v>20.350000000000001</v>
      </c>
      <c r="AI136" s="35">
        <v>20.6</v>
      </c>
      <c r="AJ136" s="35">
        <v>20.88</v>
      </c>
      <c r="AK136" s="35">
        <v>21.17</v>
      </c>
      <c r="AL136" s="35">
        <v>21.45</v>
      </c>
      <c r="AM136" s="35">
        <v>21.73</v>
      </c>
      <c r="AN136" s="35">
        <v>22.02</v>
      </c>
      <c r="AO136" s="35">
        <v>22.3</v>
      </c>
      <c r="AP136" s="35">
        <v>22.59</v>
      </c>
      <c r="AQ136" s="35">
        <v>22.88</v>
      </c>
      <c r="AR136" s="35">
        <v>23.18</v>
      </c>
      <c r="AS136" s="35">
        <v>23.47</v>
      </c>
      <c r="AT136" s="35">
        <v>23.78</v>
      </c>
      <c r="AU136" s="35">
        <v>24.08</v>
      </c>
      <c r="AV136" s="35">
        <v>24.4</v>
      </c>
      <c r="AW136" s="35">
        <v>24.71</v>
      </c>
      <c r="AX136" s="35">
        <v>25.03</v>
      </c>
      <c r="AY136" s="35">
        <v>25.37</v>
      </c>
      <c r="AZ136" s="35">
        <v>25.72</v>
      </c>
      <c r="BA136" s="35">
        <v>26.07</v>
      </c>
      <c r="BB136" s="35">
        <v>26.43</v>
      </c>
      <c r="BC136" s="35">
        <v>26.79</v>
      </c>
    </row>
    <row r="137" spans="1:55" ht="13.5" customHeight="1" x14ac:dyDescent="0.15">
      <c r="A137" s="35" t="s">
        <v>302</v>
      </c>
      <c r="B137" s="35" t="s">
        <v>7</v>
      </c>
      <c r="C137" s="35" t="s">
        <v>25</v>
      </c>
      <c r="D137" s="35" t="s">
        <v>305</v>
      </c>
      <c r="E137" s="35">
        <v>15.58</v>
      </c>
      <c r="F137" s="35">
        <v>14.73</v>
      </c>
      <c r="G137" s="35">
        <v>12.98</v>
      </c>
      <c r="H137" s="35">
        <v>13.98</v>
      </c>
      <c r="I137" s="35">
        <v>15.08</v>
      </c>
      <c r="J137" s="35">
        <v>16.25</v>
      </c>
      <c r="K137" s="35">
        <v>17.38</v>
      </c>
      <c r="L137" s="35">
        <v>18.760000000000002</v>
      </c>
      <c r="M137" s="35">
        <v>19.329999999999998</v>
      </c>
      <c r="N137" s="35">
        <v>18</v>
      </c>
      <c r="O137" s="35">
        <v>19.670000000000002</v>
      </c>
      <c r="P137" s="35">
        <v>20.62</v>
      </c>
      <c r="Q137" s="35">
        <v>20.170000000000002</v>
      </c>
      <c r="R137" s="35">
        <v>20.43</v>
      </c>
      <c r="S137" s="35">
        <v>19.7</v>
      </c>
      <c r="T137" s="35">
        <v>20.02</v>
      </c>
      <c r="U137" s="35">
        <v>19.399999999999999</v>
      </c>
      <c r="V137" s="35">
        <v>19.739999999999998</v>
      </c>
      <c r="W137" s="35">
        <v>19.03</v>
      </c>
      <c r="X137" s="35">
        <v>18.46</v>
      </c>
      <c r="Y137" s="35">
        <v>16.47</v>
      </c>
      <c r="Z137" s="35">
        <v>17.989999999999998</v>
      </c>
      <c r="AA137" s="35">
        <v>18.84</v>
      </c>
      <c r="AB137" s="35">
        <v>18.760000000000002</v>
      </c>
      <c r="AC137" s="35">
        <v>19.02</v>
      </c>
      <c r="AD137" s="35">
        <v>19.29</v>
      </c>
      <c r="AE137" s="35">
        <v>19.55</v>
      </c>
      <c r="AF137" s="35">
        <v>19.829999999999998</v>
      </c>
      <c r="AG137" s="35">
        <v>20.11</v>
      </c>
      <c r="AH137" s="35">
        <v>20.350000000000001</v>
      </c>
      <c r="AI137" s="35">
        <v>20.6</v>
      </c>
      <c r="AJ137" s="35">
        <v>20.88</v>
      </c>
      <c r="AK137" s="35">
        <v>21.17</v>
      </c>
      <c r="AL137" s="35">
        <v>21.45</v>
      </c>
      <c r="AM137" s="35">
        <v>21.73</v>
      </c>
      <c r="AN137" s="35">
        <v>22.02</v>
      </c>
      <c r="AO137" s="35">
        <v>22.3</v>
      </c>
      <c r="AP137" s="35">
        <v>22.59</v>
      </c>
      <c r="AQ137" s="35">
        <v>22.88</v>
      </c>
      <c r="AR137" s="35">
        <v>23.18</v>
      </c>
      <c r="AS137" s="35">
        <v>23.47</v>
      </c>
      <c r="AT137" s="35">
        <v>23.78</v>
      </c>
      <c r="AU137" s="35">
        <v>24.08</v>
      </c>
      <c r="AV137" s="35">
        <v>24.4</v>
      </c>
      <c r="AW137" s="35">
        <v>24.71</v>
      </c>
      <c r="AX137" s="35">
        <v>25.03</v>
      </c>
      <c r="AY137" s="35">
        <v>25.37</v>
      </c>
      <c r="AZ137" s="35">
        <v>25.72</v>
      </c>
      <c r="BA137" s="35">
        <v>26.07</v>
      </c>
      <c r="BB137" s="35">
        <v>26.43</v>
      </c>
      <c r="BC137" s="35">
        <v>26.79</v>
      </c>
    </row>
  </sheetData>
  <phoneticPr fontId="31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1ADB-CB4F-4CF3-9EAD-108C05850B6E}">
  <sheetPr codeName="Feuil7">
    <tabColor theme="5" tint="-0.249977111117893"/>
    <pageSetUpPr fitToPage="1"/>
  </sheetPr>
  <dimension ref="A1:Z61"/>
  <sheetViews>
    <sheetView tabSelected="1" zoomScaleNormal="100" workbookViewId="0">
      <selection activeCell="B12" sqref="B12"/>
    </sheetView>
  </sheetViews>
  <sheetFormatPr baseColWidth="10" defaultColWidth="9.85546875" defaultRowHeight="13.5" customHeight="1" x14ac:dyDescent="0.15"/>
  <cols>
    <col min="1" max="1" width="3.7109375" customWidth="1"/>
    <col min="2" max="2" width="17" customWidth="1"/>
    <col min="3" max="3" width="36.28515625" customWidth="1"/>
    <col min="13" max="15" width="8.85546875" customWidth="1"/>
    <col min="16" max="16" width="4.7109375" customWidth="1"/>
  </cols>
  <sheetData>
    <row r="1" spans="1:26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950000000000003" customHeight="1" x14ac:dyDescent="0.15">
      <c r="A2" s="17"/>
      <c r="B2" s="24" t="str">
        <f>[1]Data!A2&amp;" Energy Projections"</f>
        <v>Argentina Energy Projections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15">
      <c r="A3" s="2"/>
      <c r="B3" s="25" t="s">
        <v>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6"/>
      <c r="N4" s="27" t="s">
        <v>12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15">
      <c r="A5" s="1"/>
      <c r="B5" s="1" t="s">
        <v>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15">
      <c r="A7" s="1"/>
      <c r="B7" s="1" t="s">
        <v>314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15">
      <c r="A8" s="1"/>
      <c r="B8" s="1" t="s">
        <v>315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100000000000001" customHeight="1" x14ac:dyDescent="0.15">
      <c r="A10" s="1"/>
      <c r="B10" s="23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28"/>
      <c r="N10" s="28"/>
      <c r="O10" s="2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15">
      <c r="A12" s="1"/>
      <c r="B12" s="30" t="s">
        <v>15</v>
      </c>
      <c r="C12" s="32" t="s">
        <v>16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15">
      <c r="A13" s="1"/>
      <c r="B13" s="31" t="s">
        <v>17</v>
      </c>
      <c r="C13" s="32" t="s">
        <v>93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15">
      <c r="A14" s="1"/>
      <c r="B14" s="31" t="s">
        <v>57</v>
      </c>
      <c r="C14" s="32" t="s">
        <v>94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15">
      <c r="A15" s="1"/>
      <c r="B15" s="31" t="s">
        <v>60</v>
      </c>
      <c r="C15" s="32" t="s">
        <v>95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15">
      <c r="A16" s="1"/>
      <c r="B16" s="31" t="s">
        <v>58</v>
      </c>
      <c r="C16" s="32" t="s">
        <v>96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15">
      <c r="A17" s="1"/>
      <c r="B17" s="31" t="s">
        <v>59</v>
      </c>
      <c r="C17" s="32" t="s">
        <v>97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15">
      <c r="A18" s="1"/>
      <c r="B18" s="34" t="s">
        <v>55</v>
      </c>
      <c r="C18" s="29" t="s">
        <v>19</v>
      </c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100000000000001" customHeight="1" x14ac:dyDescent="0.15">
      <c r="A21" s="1"/>
      <c r="B21" s="23" t="s">
        <v>20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8"/>
      <c r="N21" s="28"/>
      <c r="O21" s="2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hyperlinks>
    <hyperlink ref="B12" location="Demand!A1" display="Demand" xr:uid="{D09A9D7B-82E1-4DBC-BBFC-EE06BF37AB64}"/>
    <hyperlink ref="B14" location="Electricity!Zone_d_impression" display="Electricity" xr:uid="{A1305BEE-21AB-4062-AF31-4B84D5DF4260}"/>
    <hyperlink ref="B17" location="'Macro drivers'!Impression_des_titres" display="Macro drivers" xr:uid="{341FB6B1-B139-4F34-8B76-194EAB3DEA3C}"/>
    <hyperlink ref="B13" location="Demand!A1" display="Demand" xr:uid="{B5FCF3C5-90B8-4850-98CF-0267BAF2B137}"/>
    <hyperlink ref="B16" location="Emissions!Zone_d_impression" display="Emissions" xr:uid="{3E951FC5-576C-4CC8-BE31-ED99EF7672FB}"/>
    <hyperlink ref="N4" r:id="rId1" xr:uid="{CEDB951A-D13B-4A7F-8C37-5542BFB1E0CD}"/>
    <hyperlink ref="B18" location="Services!A1" display="Services" xr:uid="{5C70727E-A4DD-4DA3-A8E7-A455488F5C25}"/>
    <hyperlink ref="B15" location="Renewables!Impression_des_titres" display="Renewables" xr:uid="{C9E38C44-580D-4507-B22D-73FE8EA1810A}"/>
  </hyperlinks>
  <pageMargins left="0.70866141732283472" right="0.70866141732283472" top="0.74803149606299213" bottom="0.74803149606299213" header="0.31496062992125984" footer="0.31496062992125984"/>
  <pageSetup paperSize="9" scale="61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B41D-046D-4529-B0EB-2E3379C2596F}">
  <sheetPr codeName="Feuil4">
    <tabColor theme="4"/>
    <pageSetUpPr fitToPage="1"/>
  </sheetPr>
  <dimension ref="A1:W205"/>
  <sheetViews>
    <sheetView zoomScaleNormal="100" workbookViewId="0"/>
  </sheetViews>
  <sheetFormatPr baseColWidth="10" defaultColWidth="10" defaultRowHeight="15" customHeight="1" x14ac:dyDescent="0.15"/>
  <cols>
    <col min="1" max="1" width="3.7109375" customWidth="1"/>
    <col min="2" max="2" width="35.7109375" customWidth="1"/>
    <col min="3" max="3" width="13.7109375" customWidth="1"/>
    <col min="4" max="7" width="11.85546875" customWidth="1"/>
    <col min="8" max="14" width="11.85546875" bestFit="1" customWidth="1"/>
  </cols>
  <sheetData>
    <row r="1" spans="1:23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 x14ac:dyDescent="0.15">
      <c r="A2" s="17"/>
      <c r="B2" s="18" t="s">
        <v>17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"/>
      <c r="Q2" s="1"/>
      <c r="R2" s="1"/>
      <c r="S2" s="1"/>
      <c r="T2" s="1"/>
      <c r="U2" s="1"/>
      <c r="V2" s="1"/>
      <c r="W2" s="1"/>
    </row>
    <row r="3" spans="1:23" ht="15" customHeight="1" x14ac:dyDescent="0.15">
      <c r="A3" s="2"/>
      <c r="B3" s="9" t="str">
        <f>[2]Data!A2&amp;" Energy Projections"</f>
        <v>Malaysia Energy Projections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 t="str">
        <f>[2]Data!D2&amp;""</f>
        <v>06-2025</v>
      </c>
      <c r="O3" s="2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15">
      <c r="A4" s="1"/>
      <c r="B4" s="10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3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0.100000000000001" customHeight="1" x14ac:dyDescent="0.15">
      <c r="A6" s="1"/>
      <c r="B6" s="33" t="s">
        <v>56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40" t="s">
        <v>21</v>
      </c>
      <c r="N6" s="40"/>
      <c r="P6" s="1"/>
      <c r="Q6" s="1"/>
      <c r="R6" s="1"/>
      <c r="S6" s="1"/>
      <c r="T6" s="1"/>
      <c r="U6" s="1"/>
      <c r="V6" s="1"/>
      <c r="W6" s="1"/>
    </row>
    <row r="7" spans="1:23" ht="15" customHeight="1" x14ac:dyDescent="0.1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15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15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15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15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15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1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1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1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15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15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1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15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15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15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customHeight="1" x14ac:dyDescent="0.15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customHeight="1" x14ac:dyDescent="0.15">
      <c r="A23" s="1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100000000000001" customHeight="1" x14ac:dyDescent="0.15">
      <c r="A24" s="1"/>
      <c r="B24" s="6" t="s">
        <v>22</v>
      </c>
      <c r="C24" s="7" t="s">
        <v>4</v>
      </c>
      <c r="D24" s="15">
        <v>2000</v>
      </c>
      <c r="E24" s="15">
        <v>2005</v>
      </c>
      <c r="F24" s="15">
        <v>2010</v>
      </c>
      <c r="G24" s="15">
        <v>2015</v>
      </c>
      <c r="H24" s="15">
        <v>2020</v>
      </c>
      <c r="I24" s="8">
        <v>2025</v>
      </c>
      <c r="J24" s="8">
        <v>2030</v>
      </c>
      <c r="K24" s="8">
        <v>2035</v>
      </c>
      <c r="L24" s="8">
        <v>2040</v>
      </c>
      <c r="M24" s="8">
        <v>2045</v>
      </c>
      <c r="N24" s="8">
        <v>2050</v>
      </c>
      <c r="O24" s="1"/>
      <c r="P24" s="1"/>
      <c r="Q24" s="1"/>
      <c r="R24" s="1"/>
      <c r="S24" s="1"/>
      <c r="T24" s="1"/>
      <c r="U24" s="1"/>
      <c r="V24" s="1"/>
      <c r="W24" s="1"/>
    </row>
    <row r="25" spans="1:23" ht="15" customHeight="1" x14ac:dyDescent="0.15">
      <c r="A25" s="1"/>
      <c r="B25" s="41" t="s">
        <v>56</v>
      </c>
      <c r="C25" s="3" t="s">
        <v>23</v>
      </c>
      <c r="D25" s="11">
        <f>IFERROR(HLOOKUP(D$24,Demand!data,MATCH("PETOT WEO[ALLC]_ktepS3",[2]Data!$D:$D,0)-4)/1000,0)</f>
        <v>48.065460000000002</v>
      </c>
      <c r="E25" s="11">
        <f>IFERROR(HLOOKUP(E$24,Demand!data,MATCH("PETOT WEO[ALLC]_ktepS3",[2]Data!$D:$D,0)-4)/1000,0)</f>
        <v>68.282089999999997</v>
      </c>
      <c r="F25" s="11">
        <f>IFERROR(HLOOKUP(F$24,Demand!data,MATCH("PETOT WEO[ALLC]_ktepS3",[2]Data!$D:$D,0)-4)/1000,0)</f>
        <v>72.033839999999998</v>
      </c>
      <c r="G25" s="11">
        <f>IFERROR(HLOOKUP(G$24,Demand!data,MATCH("PETOT WEO[ALLC]_ktepS3",[2]Data!$D:$D,0)-4)/1000,0)</f>
        <v>83.787320000000008</v>
      </c>
      <c r="H25" s="11">
        <f>IFERROR(HLOOKUP(H$24,Demand!data,MATCH("PETOT WEO[ALLC]_ktepS3",[2]Data!$D:$D,0)-4)/1000,0)</f>
        <v>92.849589999999992</v>
      </c>
      <c r="I25" s="11">
        <f>IFERROR(HLOOKUP(I$24,Demand!data,MATCH("PETOT WEO[ALLC]_ktepS3",[2]Data!$D:$D,0)-4)/1000,0)</f>
        <v>96.182699999999997</v>
      </c>
      <c r="J25" s="11">
        <f>IFERROR(HLOOKUP(J$24,Demand!data,MATCH("PETOT WEO[ALLC]_ktepS3",[2]Data!$D:$D,0)-4)/1000,0)</f>
        <v>98.353030000000004</v>
      </c>
      <c r="K25" s="11">
        <f>IFERROR(HLOOKUP(K$24,Demand!data,MATCH("PETOT WEO[ALLC]_ktepS3",[2]Data!$D:$D,0)-4)/1000,0)</f>
        <v>101.93582000000001</v>
      </c>
      <c r="L25" s="11">
        <f>IFERROR(HLOOKUP(L$24,Demand!data,MATCH("PETOT WEO[ALLC]_ktepS3",[2]Data!$D:$D,0)-4)/1000,0)</f>
        <v>105.45735000000001</v>
      </c>
      <c r="M25" s="11">
        <f>IFERROR(HLOOKUP(M$24,Demand!data,MATCH("PETOT WEO[ALLC]_ktepS3",[2]Data!$D:$D,0)-4)/1000,0)</f>
        <v>106.74438000000001</v>
      </c>
      <c r="N25" s="11">
        <f>IFERROR(HLOOKUP(N$24,Demand!data,MATCH("PETOT WEO[ALLC]_ktepS3",[2]Data!$D:$D,0)-4)/1000,0)</f>
        <v>106.22699</v>
      </c>
      <c r="O25" s="1"/>
      <c r="P25" s="1"/>
      <c r="Q25" s="1"/>
      <c r="R25" s="1"/>
      <c r="S25" s="1"/>
      <c r="T25" s="1"/>
      <c r="U25" s="1"/>
      <c r="V25" s="1"/>
      <c r="W25" s="1"/>
    </row>
    <row r="26" spans="1:23" ht="15" customHeight="1" x14ac:dyDescent="0.15">
      <c r="A26" s="1"/>
      <c r="B26" s="42"/>
      <c r="C26" s="4" t="s">
        <v>24</v>
      </c>
      <c r="D26" s="11">
        <f>IFERROR(HLOOKUP(D$24,Demand!data,MATCH("PETOT WEO[ALLC]_ktepS1",[2]Data!$D:$D,0)-4)/1000,0)</f>
        <v>48.065460000000002</v>
      </c>
      <c r="E26" s="11">
        <f>IFERROR(HLOOKUP(E$24,Demand!data,MATCH("PETOT WEO[ALLC]_ktepS1",[2]Data!$D:$D,0)-4)/1000,0)</f>
        <v>68.282089999999997</v>
      </c>
      <c r="F26" s="11">
        <f>IFERROR(HLOOKUP(F$24,Demand!data,MATCH("PETOT WEO[ALLC]_ktepS1",[2]Data!$D:$D,0)-4)/1000,0)</f>
        <v>72.033839999999998</v>
      </c>
      <c r="G26" s="11">
        <f>IFERROR(HLOOKUP(G$24,Demand!data,MATCH("PETOT WEO[ALLC]_ktepS1",[2]Data!$D:$D,0)-4)/1000,0)</f>
        <v>83.787320000000008</v>
      </c>
      <c r="H26" s="11">
        <f>IFERROR(HLOOKUP(H$24,Demand!data,MATCH("PETOT WEO[ALLC]_ktepS1",[2]Data!$D:$D,0)-4)/1000,0)</f>
        <v>92.849589999999992</v>
      </c>
      <c r="I26" s="11">
        <f>IFERROR(HLOOKUP(I$24,Demand!data,MATCH("PETOT WEO[ALLC]_ktepS1",[2]Data!$D:$D,0)-4)/1000,0)</f>
        <v>95.785550000000001</v>
      </c>
      <c r="J26" s="11">
        <f>IFERROR(HLOOKUP(J$24,Demand!data,MATCH("PETOT WEO[ALLC]_ktepS1",[2]Data!$D:$D,0)-4)/1000,0)</f>
        <v>94.372699999999995</v>
      </c>
      <c r="K26" s="11">
        <f>IFERROR(HLOOKUP(K$24,Demand!data,MATCH("PETOT WEO[ALLC]_ktepS1",[2]Data!$D:$D,0)-4)/1000,0)</f>
        <v>91.810330000000008</v>
      </c>
      <c r="L26" s="11">
        <f>IFERROR(HLOOKUP(L$24,Demand!data,MATCH("PETOT WEO[ALLC]_ktepS1",[2]Data!$D:$D,0)-4)/1000,0)</f>
        <v>89.848880000000008</v>
      </c>
      <c r="M26" s="11">
        <f>IFERROR(HLOOKUP(M$24,Demand!data,MATCH("PETOT WEO[ALLC]_ktepS1",[2]Data!$D:$D,0)-4)/1000,0)</f>
        <v>85.221130000000002</v>
      </c>
      <c r="N26" s="11">
        <f>IFERROR(HLOOKUP(N$24,Demand!data,MATCH("PETOT WEO[ALLC]_ktepS1",[2]Data!$D:$D,0)-4)/1000,0)</f>
        <v>78.208039999999997</v>
      </c>
      <c r="O26" s="1"/>
      <c r="P26" s="1"/>
      <c r="Q26" s="1"/>
      <c r="R26" s="1"/>
      <c r="S26" s="1"/>
      <c r="T26" s="1"/>
      <c r="U26" s="1"/>
      <c r="V26" s="1"/>
      <c r="W26" s="1"/>
    </row>
    <row r="27" spans="1:23" ht="15" customHeight="1" x14ac:dyDescent="0.15">
      <c r="A27" s="1"/>
      <c r="B27" s="43"/>
      <c r="C27" s="4" t="s">
        <v>25</v>
      </c>
      <c r="D27" s="11">
        <f>IFERROR(HLOOKUP(D$24,Demand!data,MATCH("PETOT WEO[ALLC]_ktepS2",[2]Data!$D:$D,0)-4)/1000,0)</f>
        <v>48.065460000000002</v>
      </c>
      <c r="E27" s="11">
        <f>IFERROR(HLOOKUP(E$24,Demand!data,MATCH("PETOT WEO[ALLC]_ktepS2",[2]Data!$D:$D,0)-4)/1000,0)</f>
        <v>68.282089999999997</v>
      </c>
      <c r="F27" s="11">
        <f>IFERROR(HLOOKUP(F$24,Demand!data,MATCH("PETOT WEO[ALLC]_ktepS2",[2]Data!$D:$D,0)-4)/1000,0)</f>
        <v>72.033839999999998</v>
      </c>
      <c r="G27" s="11">
        <f>IFERROR(HLOOKUP(G$24,Demand!data,MATCH("PETOT WEO[ALLC]_ktepS2",[2]Data!$D:$D,0)-4)/1000,0)</f>
        <v>83.787320000000008</v>
      </c>
      <c r="H27" s="11">
        <f>IFERROR(HLOOKUP(H$24,Demand!data,MATCH("PETOT WEO[ALLC]_ktepS2",[2]Data!$D:$D,0)-4)/1000,0)</f>
        <v>92.849589999999992</v>
      </c>
      <c r="I27" s="11">
        <f>IFERROR(HLOOKUP(I$24,Demand!data,MATCH("PETOT WEO[ALLC]_ktepS2",[2]Data!$D:$D,0)-4)/1000,0)</f>
        <v>94.922880000000006</v>
      </c>
      <c r="J27" s="11">
        <f>IFERROR(HLOOKUP(J$24,Demand!data,MATCH("PETOT WEO[ALLC]_ktepS2",[2]Data!$D:$D,0)-4)/1000,0)</f>
        <v>89.110550000000003</v>
      </c>
      <c r="K27" s="11">
        <f>IFERROR(HLOOKUP(K$24,Demand!data,MATCH("PETOT WEO[ALLC]_ktepS2",[2]Data!$D:$D,0)-4)/1000,0)</f>
        <v>81.896149999999992</v>
      </c>
      <c r="L27" s="11">
        <f>IFERROR(HLOOKUP(L$24,Demand!data,MATCH("PETOT WEO[ALLC]_ktepS2",[2]Data!$D:$D,0)-4)/1000,0)</f>
        <v>77.819949999999992</v>
      </c>
      <c r="M27" s="11">
        <f>IFERROR(HLOOKUP(M$24,Demand!data,MATCH("PETOT WEO[ALLC]_ktepS2",[2]Data!$D:$D,0)-4)/1000,0)</f>
        <v>73.8078</v>
      </c>
      <c r="N27" s="11">
        <f>IFERROR(HLOOKUP(N$24,Demand!data,MATCH("PETOT WEO[ALLC]_ktepS2",[2]Data!$D:$D,0)-4)/1000,0)</f>
        <v>65.896810000000002</v>
      </c>
      <c r="O27" s="1"/>
      <c r="P27" s="1"/>
      <c r="Q27" s="1"/>
      <c r="R27" s="1"/>
      <c r="S27" s="1"/>
      <c r="T27" s="1"/>
      <c r="U27" s="1"/>
      <c r="V27" s="1"/>
      <c r="W27" s="1"/>
    </row>
    <row r="28" spans="1:23" ht="1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0.100000000000001" customHeight="1" x14ac:dyDescent="0.15">
      <c r="A30" s="1"/>
      <c r="B30" s="33" t="s">
        <v>26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45"/>
      <c r="N30" s="45"/>
      <c r="O30" s="1"/>
      <c r="P30" s="1"/>
      <c r="Q30" s="1"/>
      <c r="R30" s="1"/>
      <c r="S30" s="1"/>
      <c r="T30" s="1"/>
      <c r="U30" s="1"/>
      <c r="V30" s="1"/>
      <c r="W30" s="1"/>
    </row>
    <row r="31" spans="1:23" ht="15" customHeight="1" x14ac:dyDescent="0.15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" customHeight="1" x14ac:dyDescent="0.15">
      <c r="A32" s="1"/>
      <c r="B32" s="22" t="s">
        <v>27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44" t="s">
        <v>21</v>
      </c>
      <c r="N32" s="44"/>
      <c r="O32" s="1"/>
      <c r="P32" s="1"/>
      <c r="Q32" s="1"/>
      <c r="R32" s="1"/>
      <c r="S32" s="1"/>
      <c r="T32" s="1"/>
      <c r="U32" s="1"/>
      <c r="V32" s="1"/>
      <c r="W32" s="1"/>
    </row>
    <row r="33" spans="1:23" ht="15" customHeight="1" x14ac:dyDescent="0.15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" customHeight="1" x14ac:dyDescent="0.15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" customHeight="1" x14ac:dyDescent="0.15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" customHeight="1" x14ac:dyDescent="0.15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" customHeight="1" x14ac:dyDescent="0.15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customHeight="1" x14ac:dyDescent="0.15">
      <c r="A38" s="1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customHeight="1" x14ac:dyDescent="0.15">
      <c r="A39" s="1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" customHeight="1" x14ac:dyDescent="0.15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customHeight="1" x14ac:dyDescent="0.15">
      <c r="A41" s="1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 x14ac:dyDescent="0.15">
      <c r="A42" s="1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 x14ac:dyDescent="0.15">
      <c r="A43" s="1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customHeight="1" x14ac:dyDescent="0.15">
      <c r="A44" s="1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customHeight="1" x14ac:dyDescent="0.1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customHeight="1" x14ac:dyDescent="0.15">
      <c r="A46" s="1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" customHeight="1" x14ac:dyDescent="0.15">
      <c r="A47" s="1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" customHeight="1" x14ac:dyDescent="0.15">
      <c r="A48" s="1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" customHeight="1" x14ac:dyDescent="0.15">
      <c r="A49" s="1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0.100000000000001" customHeight="1" x14ac:dyDescent="0.15">
      <c r="A50" s="1"/>
      <c r="B50" s="6" t="s">
        <v>22</v>
      </c>
      <c r="C50" s="7" t="s">
        <v>4</v>
      </c>
      <c r="D50" s="15">
        <v>2000</v>
      </c>
      <c r="E50" s="15">
        <v>2005</v>
      </c>
      <c r="F50" s="15">
        <v>2010</v>
      </c>
      <c r="G50" s="15">
        <v>2015</v>
      </c>
      <c r="H50" s="15">
        <v>2020</v>
      </c>
      <c r="I50" s="8">
        <v>2025</v>
      </c>
      <c r="J50" s="8">
        <v>2030</v>
      </c>
      <c r="K50" s="8">
        <v>2035</v>
      </c>
      <c r="L50" s="8">
        <v>2040</v>
      </c>
      <c r="M50" s="8">
        <v>2045</v>
      </c>
      <c r="N50" s="8">
        <v>2050</v>
      </c>
      <c r="O50" s="1"/>
      <c r="P50" s="1"/>
      <c r="Q50" s="1"/>
      <c r="R50" s="1"/>
      <c r="S50" s="1"/>
      <c r="T50" s="1"/>
      <c r="U50" s="1"/>
      <c r="V50" s="1"/>
      <c r="W50" s="1"/>
    </row>
    <row r="51" spans="1:23" ht="15" customHeight="1" x14ac:dyDescent="0.15">
      <c r="A51" s="1"/>
      <c r="B51" s="41" t="s">
        <v>28</v>
      </c>
      <c r="C51" s="3" t="s">
        <v>23</v>
      </c>
      <c r="D51" s="11">
        <f>IFERROR(HLOOKUP(D$24,Demand!data,MATCH("FCTOTAL[ALLC]_ktepS3",[2]Data!$D:$D,0)-4)/1000,0)</f>
        <v>31.30519</v>
      </c>
      <c r="E51" s="11">
        <f>IFERROR(HLOOKUP(E$24,Demand!data,MATCH("FCTOTAL[ALLC]_ktepS3",[2]Data!$D:$D,0)-4)/1000,0)</f>
        <v>43.287370000000003</v>
      </c>
      <c r="F51" s="11">
        <f>IFERROR(HLOOKUP(F$24,Demand!data,MATCH("FCTOTAL[ALLC]_ktepS3",[2]Data!$D:$D,0)-4)/1000,0)</f>
        <v>43.99492</v>
      </c>
      <c r="G51" s="11">
        <f>IFERROR(HLOOKUP(G$24,Demand!data,MATCH("FCTOTAL[ALLC]_ktepS3",[2]Data!$D:$D,0)-4)/1000,0)</f>
        <v>50.937160000000006</v>
      </c>
      <c r="H51" s="11">
        <f>IFERROR(HLOOKUP(H$24,Demand!data,MATCH("FCTOTAL[ALLC]_ktepS3",[2]Data!$D:$D,0)-4)/1000,0)</f>
        <v>57.379199999999997</v>
      </c>
      <c r="I51" s="11">
        <f>IFERROR(HLOOKUP(I$24,Demand!data,MATCH("FCTOTAL[ALLC]_ktepS3",[2]Data!$D:$D,0)-4)/1000,0)</f>
        <v>65.606160000000003</v>
      </c>
      <c r="J51" s="11">
        <f>IFERROR(HLOOKUP(J$24,Demand!data,MATCH("FCTOTAL[ALLC]_ktepS3",[2]Data!$D:$D,0)-4)/1000,0)</f>
        <v>67.511420000000001</v>
      </c>
      <c r="K51" s="11">
        <f>IFERROR(HLOOKUP(K$24,Demand!data,MATCH("FCTOTAL[ALLC]_ktepS3",[2]Data!$D:$D,0)-4)/1000,0)</f>
        <v>70.463949999999997</v>
      </c>
      <c r="L51" s="11">
        <f>IFERROR(HLOOKUP(L$24,Demand!data,MATCH("FCTOTAL[ALLC]_ktepS3",[2]Data!$D:$D,0)-4)/1000,0)</f>
        <v>72.660229999999999</v>
      </c>
      <c r="M51" s="11">
        <f>IFERROR(HLOOKUP(M$24,Demand!data,MATCH("FCTOTAL[ALLC]_ktepS3",[2]Data!$D:$D,0)-4)/1000,0)</f>
        <v>73.312100000000001</v>
      </c>
      <c r="N51" s="11">
        <f>IFERROR(HLOOKUP(N$24,Demand!data,MATCH("FCTOTAL[ALLC]_ktepS3",[2]Data!$D:$D,0)-4)/1000,0)</f>
        <v>73.148399999999995</v>
      </c>
      <c r="O51" s="1"/>
      <c r="P51" s="1"/>
      <c r="Q51" s="1"/>
      <c r="R51" s="1"/>
      <c r="S51" s="1"/>
      <c r="T51" s="1"/>
      <c r="U51" s="1"/>
      <c r="V51" s="1"/>
      <c r="W51" s="1"/>
    </row>
    <row r="52" spans="1:23" ht="15" customHeight="1" x14ac:dyDescent="0.15">
      <c r="A52" s="1"/>
      <c r="B52" s="42"/>
      <c r="C52" s="4" t="s">
        <v>24</v>
      </c>
      <c r="D52" s="11">
        <f>IFERROR(HLOOKUP(D$24,Demand!data,MATCH("FCTOTAL[ALLC]_ktepS1",[2]Data!$D:$D,0)-4)/1000,0)</f>
        <v>31.30519</v>
      </c>
      <c r="E52" s="11">
        <f>IFERROR(HLOOKUP(E$24,Demand!data,MATCH("FCTOTAL[ALLC]_ktepS1",[2]Data!$D:$D,0)-4)/1000,0)</f>
        <v>43.287370000000003</v>
      </c>
      <c r="F52" s="11">
        <f>IFERROR(HLOOKUP(F$24,Demand!data,MATCH("FCTOTAL[ALLC]_ktepS1",[2]Data!$D:$D,0)-4)/1000,0)</f>
        <v>43.99492</v>
      </c>
      <c r="G52" s="11">
        <f>IFERROR(HLOOKUP(G$24,Demand!data,MATCH("FCTOTAL[ALLC]_ktepS1",[2]Data!$D:$D,0)-4)/1000,0)</f>
        <v>50.937160000000006</v>
      </c>
      <c r="H52" s="11">
        <f>IFERROR(HLOOKUP(H$24,Demand!data,MATCH("FCTOTAL[ALLC]_ktepS1",[2]Data!$D:$D,0)-4)/1000,0)</f>
        <v>57.379199999999997</v>
      </c>
      <c r="I52" s="11">
        <f>IFERROR(HLOOKUP(I$24,Demand!data,MATCH("FCTOTAL[ALLC]_ktepS1",[2]Data!$D:$D,0)-4)/1000,0)</f>
        <v>65.2286</v>
      </c>
      <c r="J52" s="11">
        <f>IFERROR(HLOOKUP(J$24,Demand!data,MATCH("FCTOTAL[ALLC]_ktepS1",[2]Data!$D:$D,0)-4)/1000,0)</f>
        <v>65.221379999999996</v>
      </c>
      <c r="K52" s="11">
        <f>IFERROR(HLOOKUP(K$24,Demand!data,MATCH("FCTOTAL[ALLC]_ktepS1",[2]Data!$D:$D,0)-4)/1000,0)</f>
        <v>65.639160000000004</v>
      </c>
      <c r="L52" s="11">
        <f>IFERROR(HLOOKUP(L$24,Demand!data,MATCH("FCTOTAL[ALLC]_ktepS1",[2]Data!$D:$D,0)-4)/1000,0)</f>
        <v>65.735799999999998</v>
      </c>
      <c r="M52" s="11">
        <f>IFERROR(HLOOKUP(M$24,Demand!data,MATCH("FCTOTAL[ALLC]_ktepS1",[2]Data!$D:$D,0)-4)/1000,0)</f>
        <v>64.378950000000003</v>
      </c>
      <c r="N52" s="11">
        <f>IFERROR(HLOOKUP(N$24,Demand!data,MATCH("FCTOTAL[ALLC]_ktepS1",[2]Data!$D:$D,0)-4)/1000,0)</f>
        <v>62.127309999999994</v>
      </c>
      <c r="O52" s="1"/>
      <c r="P52" s="1"/>
      <c r="Q52" s="1"/>
      <c r="R52" s="1"/>
      <c r="S52" s="1"/>
      <c r="T52" s="1"/>
      <c r="U52" s="1"/>
      <c r="V52" s="1"/>
      <c r="W52" s="1"/>
    </row>
    <row r="53" spans="1:23" ht="15" customHeight="1" x14ac:dyDescent="0.15">
      <c r="A53" s="1"/>
      <c r="B53" s="43"/>
      <c r="C53" s="4" t="s">
        <v>25</v>
      </c>
      <c r="D53" s="11">
        <f>IFERROR(HLOOKUP(D$24,Demand!data,MATCH("FCTOTAL[ALLC]_ktepS2",[2]Data!$D:$D,0)-4)/1000,0)</f>
        <v>31.30519</v>
      </c>
      <c r="E53" s="11">
        <f>IFERROR(HLOOKUP(E$24,Demand!data,MATCH("FCTOTAL[ALLC]_ktepS2",[2]Data!$D:$D,0)-4)/1000,0)</f>
        <v>43.287370000000003</v>
      </c>
      <c r="F53" s="11">
        <f>IFERROR(HLOOKUP(F$24,Demand!data,MATCH("FCTOTAL[ALLC]_ktepS2",[2]Data!$D:$D,0)-4)/1000,0)</f>
        <v>43.99492</v>
      </c>
      <c r="G53" s="11">
        <f>IFERROR(HLOOKUP(G$24,Demand!data,MATCH("FCTOTAL[ALLC]_ktepS2",[2]Data!$D:$D,0)-4)/1000,0)</f>
        <v>50.937160000000006</v>
      </c>
      <c r="H53" s="11">
        <f>IFERROR(HLOOKUP(H$24,Demand!data,MATCH("FCTOTAL[ALLC]_ktepS2",[2]Data!$D:$D,0)-4)/1000,0)</f>
        <v>57.379199999999997</v>
      </c>
      <c r="I53" s="11">
        <f>IFERROR(HLOOKUP(I$24,Demand!data,MATCH("FCTOTAL[ALLC]_ktepS2",[2]Data!$D:$D,0)-4)/1000,0)</f>
        <v>64.471360000000004</v>
      </c>
      <c r="J53" s="11">
        <f>IFERROR(HLOOKUP(J$24,Demand!data,MATCH("FCTOTAL[ALLC]_ktepS2",[2]Data!$D:$D,0)-4)/1000,0)</f>
        <v>61.914619999999999</v>
      </c>
      <c r="K53" s="11">
        <f>IFERROR(HLOOKUP(K$24,Demand!data,MATCH("FCTOTAL[ALLC]_ktepS2",[2]Data!$D:$D,0)-4)/1000,0)</f>
        <v>59.862490000000001</v>
      </c>
      <c r="L53" s="11">
        <f>IFERROR(HLOOKUP(L$24,Demand!data,MATCH("FCTOTAL[ALLC]_ktepS2",[2]Data!$D:$D,0)-4)/1000,0)</f>
        <v>58.618209999999998</v>
      </c>
      <c r="M53" s="11">
        <f>IFERROR(HLOOKUP(M$24,Demand!data,MATCH("FCTOTAL[ALLC]_ktepS2",[2]Data!$D:$D,0)-4)/1000,0)</f>
        <v>56.682510000000001</v>
      </c>
      <c r="N53" s="11">
        <f>IFERROR(HLOOKUP(N$24,Demand!data,MATCH("FCTOTAL[ALLC]_ktepS2",[2]Data!$D:$D,0)-4)/1000,0)</f>
        <v>54.680059999999997</v>
      </c>
      <c r="O53" s="1"/>
      <c r="P53" s="1"/>
      <c r="Q53" s="1"/>
      <c r="R53" s="1"/>
      <c r="S53" s="1"/>
      <c r="T53" s="1"/>
      <c r="U53" s="1"/>
      <c r="V53" s="1"/>
      <c r="W53" s="1"/>
    </row>
    <row r="54" spans="1:23" ht="1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" customHeight="1" x14ac:dyDescent="0.15">
      <c r="A55" s="1"/>
      <c r="B55" s="22" t="s">
        <v>29</v>
      </c>
      <c r="C55" s="19"/>
      <c r="D55" s="19"/>
      <c r="E55" s="19"/>
      <c r="F55" s="19"/>
      <c r="G55" s="19"/>
      <c r="H55" s="14"/>
      <c r="I55" s="14"/>
      <c r="J55" s="14"/>
      <c r="K55" s="14"/>
      <c r="L55" s="14"/>
      <c r="M55" s="44" t="s">
        <v>21</v>
      </c>
      <c r="N55" s="44"/>
      <c r="O55" s="1"/>
      <c r="P55" s="1"/>
      <c r="Q55" s="1"/>
      <c r="R55" s="1"/>
      <c r="S55" s="1"/>
      <c r="T55" s="1"/>
      <c r="U55" s="1"/>
      <c r="V55" s="1"/>
      <c r="W55" s="1"/>
    </row>
    <row r="56" spans="1:23" ht="15" customHeight="1" x14ac:dyDescent="0.15">
      <c r="A56" s="1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 customHeight="1" x14ac:dyDescent="0.15">
      <c r="A57" s="1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" customHeight="1" x14ac:dyDescent="0.15">
      <c r="A58" s="1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" customHeight="1" x14ac:dyDescent="0.15">
      <c r="A59" s="1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" customHeight="1" x14ac:dyDescent="0.15">
      <c r="A60" s="1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" customHeight="1" x14ac:dyDescent="0.15">
      <c r="A61" s="1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" customHeight="1" x14ac:dyDescent="0.15">
      <c r="A62" s="1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" customHeight="1" x14ac:dyDescent="0.15">
      <c r="A63" s="1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" customHeight="1" x14ac:dyDescent="0.15">
      <c r="A64" s="1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customHeight="1" x14ac:dyDescent="0.15">
      <c r="A65" s="1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" customHeight="1" x14ac:dyDescent="0.15">
      <c r="A66" s="1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" customHeight="1" x14ac:dyDescent="0.15">
      <c r="A67" s="1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" customHeight="1" x14ac:dyDescent="0.15">
      <c r="A68" s="1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" customHeight="1" x14ac:dyDescent="0.15">
      <c r="A69" s="1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" customHeight="1" x14ac:dyDescent="0.15">
      <c r="A70" s="1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" customHeight="1" x14ac:dyDescent="0.2">
      <c r="A71" s="1"/>
      <c r="B71" s="5"/>
      <c r="C71" s="5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" customHeight="1" x14ac:dyDescent="0.2">
      <c r="A72" s="1"/>
      <c r="B72" s="5"/>
      <c r="C72" s="5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" customHeight="1" x14ac:dyDescent="0.2">
      <c r="A73" s="1"/>
      <c r="B73" s="5"/>
      <c r="C73" s="5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" customHeight="1" x14ac:dyDescent="0.15">
      <c r="A74" s="1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0.100000000000001" customHeight="1" x14ac:dyDescent="0.15">
      <c r="A75" s="1"/>
      <c r="B75" s="6" t="s">
        <v>22</v>
      </c>
      <c r="C75" s="7" t="s">
        <v>4</v>
      </c>
      <c r="D75" s="15">
        <v>2000</v>
      </c>
      <c r="E75" s="15">
        <v>2005</v>
      </c>
      <c r="F75" s="15">
        <v>2010</v>
      </c>
      <c r="G75" s="15">
        <v>2015</v>
      </c>
      <c r="H75" s="15">
        <v>2020</v>
      </c>
      <c r="I75" s="8">
        <v>2025</v>
      </c>
      <c r="J75" s="8">
        <v>2030</v>
      </c>
      <c r="K75" s="8">
        <v>2035</v>
      </c>
      <c r="L75" s="8">
        <v>2040</v>
      </c>
      <c r="M75" s="8">
        <v>2045</v>
      </c>
      <c r="N75" s="8">
        <v>2050</v>
      </c>
      <c r="O75" s="1"/>
      <c r="P75" s="1"/>
      <c r="Q75" s="1"/>
      <c r="R75" s="1"/>
      <c r="S75" s="1"/>
      <c r="T75" s="1"/>
      <c r="U75" s="1"/>
      <c r="V75" s="1"/>
      <c r="W75" s="1"/>
    </row>
    <row r="76" spans="1:23" ht="15" customHeight="1" x14ac:dyDescent="0.15">
      <c r="A76" s="1"/>
      <c r="B76" s="41" t="s">
        <v>61</v>
      </c>
      <c r="C76" s="3" t="s">
        <v>23</v>
      </c>
      <c r="D76" s="21">
        <f>IFERROR(HLOOKUP(D$24,Demand!data,MATCH("FCFUEL[ALLC,COAL]_ktepS3",[2]Data!$D:$D,0)-4)/1000,0)</f>
        <v>0.73205999999999993</v>
      </c>
      <c r="E76" s="21">
        <f>IFERROR(HLOOKUP(E$24,Demand!data,MATCH("FCFUEL[ALLC,COAL]_ktepS3",[2]Data!$D:$D,0)-4)/1000,0)</f>
        <v>1.3471</v>
      </c>
      <c r="F76" s="21">
        <f>IFERROR(HLOOKUP(F$24,Demand!data,MATCH("FCFUEL[ALLC,COAL]_ktepS3",[2]Data!$D:$D,0)-4)/1000,0)</f>
        <v>1.82511</v>
      </c>
      <c r="G76" s="21">
        <f>IFERROR(HLOOKUP(G$24,Demand!data,MATCH("FCFUEL[ALLC,COAL]_ktepS3",[2]Data!$D:$D,0)-4)/1000,0)</f>
        <v>2.31359</v>
      </c>
      <c r="H76" s="21">
        <f>IFERROR(HLOOKUP(H$24,Demand!data,MATCH("FCFUEL[ALLC,COAL]_ktepS3",[2]Data!$D:$D,0)-4)/1000,0)</f>
        <v>2.43858</v>
      </c>
      <c r="I76" s="21">
        <f>IFERROR(HLOOKUP(I$24,Demand!data,MATCH("FCFUEL[ALLC,COAL]_ktepS3",[2]Data!$D:$D,0)-4)/1000,0)</f>
        <v>2.6528700000000001</v>
      </c>
      <c r="J76" s="21">
        <f>IFERROR(HLOOKUP(J$24,Demand!data,MATCH("FCFUEL[ALLC,COAL]_ktepS3",[2]Data!$D:$D,0)-4)/1000,0)</f>
        <v>2.8660900000000002</v>
      </c>
      <c r="K76" s="21">
        <f>IFERROR(HLOOKUP(K$24,Demand!data,MATCH("FCFUEL[ALLC,COAL]_ktepS3",[2]Data!$D:$D,0)-4)/1000,0)</f>
        <v>3.5753900000000001</v>
      </c>
      <c r="L76" s="21">
        <f>IFERROR(HLOOKUP(L$24,Demand!data,MATCH("FCFUEL[ALLC,COAL]_ktepS3",[2]Data!$D:$D,0)-4)/1000,0)</f>
        <v>3.9037899999999999</v>
      </c>
      <c r="M76" s="21">
        <f>IFERROR(HLOOKUP(M$24,Demand!data,MATCH("FCFUEL[ALLC,COAL]_ktepS3",[2]Data!$D:$D,0)-4)/1000,0)</f>
        <v>3.9513600000000002</v>
      </c>
      <c r="N76" s="21">
        <f>IFERROR(HLOOKUP(N$24,Demand!data,MATCH("FCFUEL[ALLC,COAL]_ktepS3",[2]Data!$D:$D,0)-4)/1000,0)</f>
        <v>3.8529</v>
      </c>
      <c r="O76" s="1"/>
      <c r="P76" s="1"/>
      <c r="Q76" s="1"/>
      <c r="R76" s="1"/>
      <c r="S76" s="1"/>
      <c r="T76" s="1"/>
      <c r="U76" s="1"/>
      <c r="V76" s="1"/>
      <c r="W76" s="1"/>
    </row>
    <row r="77" spans="1:23" ht="15" customHeight="1" x14ac:dyDescent="0.15">
      <c r="A77" s="1"/>
      <c r="B77" s="42"/>
      <c r="C77" s="4" t="s">
        <v>24</v>
      </c>
      <c r="D77" s="21">
        <f>IFERROR(HLOOKUP(D$24,Demand!data,MATCH("FCFUEL[ALLC,COAL]_ktepS1",[2]Data!$D:$D,0)-4)/1000,0)</f>
        <v>0.73205999999999993</v>
      </c>
      <c r="E77" s="21">
        <f>IFERROR(HLOOKUP(E$24,Demand!data,MATCH("FCFUEL[ALLC,COAL]_ktepS1",[2]Data!$D:$D,0)-4)/1000,0)</f>
        <v>1.3471</v>
      </c>
      <c r="F77" s="21">
        <f>IFERROR(HLOOKUP(F$24,Demand!data,MATCH("FCFUEL[ALLC,COAL]_ktepS1",[2]Data!$D:$D,0)-4)/1000,0)</f>
        <v>1.82511</v>
      </c>
      <c r="G77" s="21">
        <f>IFERROR(HLOOKUP(G$24,Demand!data,MATCH("FCFUEL[ALLC,COAL]_ktepS1",[2]Data!$D:$D,0)-4)/1000,0)</f>
        <v>2.31359</v>
      </c>
      <c r="H77" s="21">
        <f>IFERROR(HLOOKUP(H$24,Demand!data,MATCH("FCFUEL[ALLC,COAL]_ktepS1",[2]Data!$D:$D,0)-4)/1000,0)</f>
        <v>2.43858</v>
      </c>
      <c r="I77" s="21">
        <f>IFERROR(HLOOKUP(I$24,Demand!data,MATCH("FCFUEL[ALLC,COAL]_ktepS1",[2]Data!$D:$D,0)-4)/1000,0)</f>
        <v>2.6155999999999997</v>
      </c>
      <c r="J77" s="21">
        <f>IFERROR(HLOOKUP(J$24,Demand!data,MATCH("FCFUEL[ALLC,COAL]_ktepS1",[2]Data!$D:$D,0)-4)/1000,0)</f>
        <v>2.67333</v>
      </c>
      <c r="K77" s="21">
        <f>IFERROR(HLOOKUP(K$24,Demand!data,MATCH("FCFUEL[ALLC,COAL]_ktepS1",[2]Data!$D:$D,0)-4)/1000,0)</f>
        <v>3.0070999999999999</v>
      </c>
      <c r="L77" s="21">
        <f>IFERROR(HLOOKUP(L$24,Demand!data,MATCH("FCFUEL[ALLC,COAL]_ktepS1",[2]Data!$D:$D,0)-4)/1000,0)</f>
        <v>2.9529399999999999</v>
      </c>
      <c r="M77" s="21">
        <f>IFERROR(HLOOKUP(M$24,Demand!data,MATCH("FCFUEL[ALLC,COAL]_ktepS1",[2]Data!$D:$D,0)-4)/1000,0)</f>
        <v>2.6818</v>
      </c>
      <c r="N77" s="21">
        <f>IFERROR(HLOOKUP(N$24,Demand!data,MATCH("FCFUEL[ALLC,COAL]_ktepS1",[2]Data!$D:$D,0)-4)/1000,0)</f>
        <v>2.2892100000000002</v>
      </c>
      <c r="O77" s="1"/>
      <c r="P77" s="1"/>
      <c r="Q77" s="1"/>
      <c r="R77" s="1"/>
      <c r="S77" s="1"/>
      <c r="T77" s="1"/>
      <c r="U77" s="1"/>
      <c r="V77" s="1"/>
      <c r="W77" s="1"/>
    </row>
    <row r="78" spans="1:23" ht="15" customHeight="1" x14ac:dyDescent="0.15">
      <c r="A78" s="1"/>
      <c r="B78" s="43"/>
      <c r="C78" s="4" t="s">
        <v>25</v>
      </c>
      <c r="D78" s="21">
        <f>IFERROR(HLOOKUP(D$24,Demand!data,MATCH("FCFUEL[ALLC,COAL]_ktepS2",[2]Data!$D:$D,0)-4)/1000,0)</f>
        <v>0.73205999999999993</v>
      </c>
      <c r="E78" s="21">
        <f>IFERROR(HLOOKUP(E$24,Demand!data,MATCH("FCFUEL[ALLC,COAL]_ktepS2",[2]Data!$D:$D,0)-4)/1000,0)</f>
        <v>1.3471</v>
      </c>
      <c r="F78" s="21">
        <f>IFERROR(HLOOKUP(F$24,Demand!data,MATCH("FCFUEL[ALLC,COAL]_ktepS2",[2]Data!$D:$D,0)-4)/1000,0)</f>
        <v>1.82511</v>
      </c>
      <c r="G78" s="21">
        <f>IFERROR(HLOOKUP(G$24,Demand!data,MATCH("FCFUEL[ALLC,COAL]_ktepS2",[2]Data!$D:$D,0)-4)/1000,0)</f>
        <v>2.31359</v>
      </c>
      <c r="H78" s="21">
        <f>IFERROR(HLOOKUP(H$24,Demand!data,MATCH("FCFUEL[ALLC,COAL]_ktepS2",[2]Data!$D:$D,0)-4)/1000,0)</f>
        <v>2.43858</v>
      </c>
      <c r="I78" s="21">
        <f>IFERROR(HLOOKUP(I$24,Demand!data,MATCH("FCFUEL[ALLC,COAL]_ktepS2",[2]Data!$D:$D,0)-4)/1000,0)</f>
        <v>2.5539399999999999</v>
      </c>
      <c r="J78" s="21">
        <f>IFERROR(HLOOKUP(J$24,Demand!data,MATCH("FCFUEL[ALLC,COAL]_ktepS2",[2]Data!$D:$D,0)-4)/1000,0)</f>
        <v>2.3473099999999998</v>
      </c>
      <c r="K78" s="21">
        <f>IFERROR(HLOOKUP(K$24,Demand!data,MATCH("FCFUEL[ALLC,COAL]_ktepS2",[2]Data!$D:$D,0)-4)/1000,0)</f>
        <v>2.28816</v>
      </c>
      <c r="L78" s="21">
        <f>IFERROR(HLOOKUP(L$24,Demand!data,MATCH("FCFUEL[ALLC,COAL]_ktepS2",[2]Data!$D:$D,0)-4)/1000,0)</f>
        <v>1.98472</v>
      </c>
      <c r="M78" s="21">
        <f>IFERROR(HLOOKUP(M$24,Demand!data,MATCH("FCFUEL[ALLC,COAL]_ktepS2",[2]Data!$D:$D,0)-4)/1000,0)</f>
        <v>1.59802</v>
      </c>
      <c r="N78" s="21">
        <f>IFERROR(HLOOKUP(N$24,Demand!data,MATCH("FCFUEL[ALLC,COAL]_ktepS2",[2]Data!$D:$D,0)-4)/1000,0)</f>
        <v>1.26051</v>
      </c>
      <c r="O78" s="1"/>
      <c r="P78" s="1"/>
      <c r="Q78" s="1"/>
      <c r="R78" s="1"/>
      <c r="S78" s="1"/>
      <c r="T78" s="1"/>
      <c r="U78" s="1"/>
      <c r="V78" s="1"/>
      <c r="W78" s="1"/>
    </row>
    <row r="79" spans="1:23" ht="15" customHeight="1" x14ac:dyDescent="0.15">
      <c r="A79" s="1"/>
      <c r="B79" s="41" t="s">
        <v>62</v>
      </c>
      <c r="C79" s="3" t="s">
        <v>23</v>
      </c>
      <c r="D79" s="21">
        <f>IFERROR(HLOOKUP(D$24,Demand!data,MATCH("FCFUEL[ALLC,GAS]_ktepS3",[2]Data!$D:$D,0)-4)/1000,0)</f>
        <v>3.1616</v>
      </c>
      <c r="E79" s="21">
        <f>IFERROR(HLOOKUP(E$24,Demand!data,MATCH("FCFUEL[ALLC,GAS]_ktepS3",[2]Data!$D:$D,0)-4)/1000,0)</f>
        <v>5.9383999999999997</v>
      </c>
      <c r="F79" s="21">
        <f>IFERROR(HLOOKUP(F$24,Demand!data,MATCH("FCFUEL[ALLC,GAS]_ktepS3",[2]Data!$D:$D,0)-4)/1000,0)</f>
        <v>5.29244</v>
      </c>
      <c r="G79" s="21">
        <f>IFERROR(HLOOKUP(G$24,Demand!data,MATCH("FCFUEL[ALLC,GAS]_ktepS3",[2]Data!$D:$D,0)-4)/1000,0)</f>
        <v>7.7097700000000007</v>
      </c>
      <c r="H79" s="21">
        <f>IFERROR(HLOOKUP(H$24,Demand!data,MATCH("FCFUEL[ALLC,GAS]_ktepS3",[2]Data!$D:$D,0)-4)/1000,0)</f>
        <v>14.62866</v>
      </c>
      <c r="I79" s="21">
        <f>IFERROR(HLOOKUP(I$24,Demand!data,MATCH("FCFUEL[ALLC,GAS]_ktepS3",[2]Data!$D:$D,0)-4)/1000,0)</f>
        <v>12.58564</v>
      </c>
      <c r="J79" s="21">
        <f>IFERROR(HLOOKUP(J$24,Demand!data,MATCH("FCFUEL[ALLC,GAS]_ktepS3",[2]Data!$D:$D,0)-4)/1000,0)</f>
        <v>13.61209</v>
      </c>
      <c r="K79" s="21">
        <f>IFERROR(HLOOKUP(K$24,Demand!data,MATCH("FCFUEL[ALLC,GAS]_ktepS3",[2]Data!$D:$D,0)-4)/1000,0)</f>
        <v>14.987950000000001</v>
      </c>
      <c r="L79" s="21">
        <f>IFERROR(HLOOKUP(L$24,Demand!data,MATCH("FCFUEL[ALLC,GAS]_ktepS3",[2]Data!$D:$D,0)-4)/1000,0)</f>
        <v>16.462880000000002</v>
      </c>
      <c r="M79" s="21">
        <f>IFERROR(HLOOKUP(M$24,Demand!data,MATCH("FCFUEL[ALLC,GAS]_ktepS3",[2]Data!$D:$D,0)-4)/1000,0)</f>
        <v>17.216480000000001</v>
      </c>
      <c r="N79" s="21">
        <f>IFERROR(HLOOKUP(N$24,Demand!data,MATCH("FCFUEL[ALLC,GAS]_ktepS3",[2]Data!$D:$D,0)-4)/1000,0)</f>
        <v>17.505330000000001</v>
      </c>
      <c r="O79" s="1"/>
      <c r="P79" s="1"/>
      <c r="Q79" s="1"/>
      <c r="R79" s="1"/>
      <c r="S79" s="1"/>
      <c r="T79" s="1"/>
      <c r="U79" s="1"/>
      <c r="V79" s="1"/>
      <c r="W79" s="1"/>
    </row>
    <row r="80" spans="1:23" ht="15" customHeight="1" x14ac:dyDescent="0.15">
      <c r="A80" s="1"/>
      <c r="B80" s="42"/>
      <c r="C80" s="4" t="s">
        <v>24</v>
      </c>
      <c r="D80" s="21">
        <f>IFERROR(HLOOKUP(D$24,Demand!data,MATCH("FCFUEL[ALLC,GAS]_ktepS1",[2]Data!$D:$D,0)-4)/1000,0)</f>
        <v>3.1616</v>
      </c>
      <c r="E80" s="21">
        <f>IFERROR(HLOOKUP(E$24,Demand!data,MATCH("FCFUEL[ALLC,GAS]_ktepS1",[2]Data!$D:$D,0)-4)/1000,0)</f>
        <v>5.9383999999999997</v>
      </c>
      <c r="F80" s="21">
        <f>IFERROR(HLOOKUP(F$24,Demand!data,MATCH("FCFUEL[ALLC,GAS]_ktepS1",[2]Data!$D:$D,0)-4)/1000,0)</f>
        <v>5.29244</v>
      </c>
      <c r="G80" s="21">
        <f>IFERROR(HLOOKUP(G$24,Demand!data,MATCH("FCFUEL[ALLC,GAS]_ktepS1",[2]Data!$D:$D,0)-4)/1000,0)</f>
        <v>7.7097700000000007</v>
      </c>
      <c r="H80" s="21">
        <f>IFERROR(HLOOKUP(H$24,Demand!data,MATCH("FCFUEL[ALLC,GAS]_ktepS1",[2]Data!$D:$D,0)-4)/1000,0)</f>
        <v>14.62866</v>
      </c>
      <c r="I80" s="21">
        <f>IFERROR(HLOOKUP(I$24,Demand!data,MATCH("FCFUEL[ALLC,GAS]_ktepS1",[2]Data!$D:$D,0)-4)/1000,0)</f>
        <v>12.562629999999999</v>
      </c>
      <c r="J80" s="21">
        <f>IFERROR(HLOOKUP(J$24,Demand!data,MATCH("FCFUEL[ALLC,GAS]_ktepS1",[2]Data!$D:$D,0)-4)/1000,0)</f>
        <v>13.209110000000001</v>
      </c>
      <c r="K80" s="21">
        <f>IFERROR(HLOOKUP(K$24,Demand!data,MATCH("FCFUEL[ALLC,GAS]_ktepS1",[2]Data!$D:$D,0)-4)/1000,0)</f>
        <v>13.70612</v>
      </c>
      <c r="L80" s="21">
        <f>IFERROR(HLOOKUP(L$24,Demand!data,MATCH("FCFUEL[ALLC,GAS]_ktepS1",[2]Data!$D:$D,0)-4)/1000,0)</f>
        <v>14.3165</v>
      </c>
      <c r="M80" s="21">
        <f>IFERROR(HLOOKUP(M$24,Demand!data,MATCH("FCFUEL[ALLC,GAS]_ktepS1",[2]Data!$D:$D,0)-4)/1000,0)</f>
        <v>14.16752</v>
      </c>
      <c r="N80" s="21">
        <f>IFERROR(HLOOKUP(N$24,Demand!data,MATCH("FCFUEL[ALLC,GAS]_ktepS1",[2]Data!$D:$D,0)-4)/1000,0)</f>
        <v>13.51817</v>
      </c>
      <c r="O80" s="1"/>
      <c r="P80" s="1"/>
      <c r="Q80" s="1"/>
      <c r="R80" s="1"/>
      <c r="S80" s="1"/>
      <c r="T80" s="1"/>
      <c r="U80" s="1"/>
      <c r="V80" s="1"/>
      <c r="W80" s="1"/>
    </row>
    <row r="81" spans="1:23" ht="15" customHeight="1" x14ac:dyDescent="0.15">
      <c r="A81" s="1"/>
      <c r="B81" s="43"/>
      <c r="C81" s="4" t="s">
        <v>25</v>
      </c>
      <c r="D81" s="21">
        <f>IFERROR(HLOOKUP(D$24,Demand!data,MATCH("FCFUEL[ALLC,GAS]_ktepS2",[2]Data!$D:$D,0)-4)/1000,0)</f>
        <v>3.1616</v>
      </c>
      <c r="E81" s="21">
        <f>IFERROR(HLOOKUP(E$24,Demand!data,MATCH("FCFUEL[ALLC,GAS]_ktepS2",[2]Data!$D:$D,0)-4)/1000,0)</f>
        <v>5.9383999999999997</v>
      </c>
      <c r="F81" s="21">
        <f>IFERROR(HLOOKUP(F$24,Demand!data,MATCH("FCFUEL[ALLC,GAS]_ktepS2",[2]Data!$D:$D,0)-4)/1000,0)</f>
        <v>5.29244</v>
      </c>
      <c r="G81" s="21">
        <f>IFERROR(HLOOKUP(G$24,Demand!data,MATCH("FCFUEL[ALLC,GAS]_ktepS2",[2]Data!$D:$D,0)-4)/1000,0)</f>
        <v>7.7097700000000007</v>
      </c>
      <c r="H81" s="21">
        <f>IFERROR(HLOOKUP(H$24,Demand!data,MATCH("FCFUEL[ALLC,GAS]_ktepS2",[2]Data!$D:$D,0)-4)/1000,0)</f>
        <v>14.62866</v>
      </c>
      <c r="I81" s="21">
        <f>IFERROR(HLOOKUP(I$24,Demand!data,MATCH("FCFUEL[ALLC,GAS]_ktepS2",[2]Data!$D:$D,0)-4)/1000,0)</f>
        <v>12.45965</v>
      </c>
      <c r="J81" s="21">
        <f>IFERROR(HLOOKUP(J$24,Demand!data,MATCH("FCFUEL[ALLC,GAS]_ktepS2",[2]Data!$D:$D,0)-4)/1000,0)</f>
        <v>12.484830000000001</v>
      </c>
      <c r="K81" s="21">
        <f>IFERROR(HLOOKUP(K$24,Demand!data,MATCH("FCFUEL[ALLC,GAS]_ktepS2",[2]Data!$D:$D,0)-4)/1000,0)</f>
        <v>12.19567</v>
      </c>
      <c r="L81" s="21">
        <f>IFERROR(HLOOKUP(L$24,Demand!data,MATCH("FCFUEL[ALLC,GAS]_ktepS2",[2]Data!$D:$D,0)-4)/1000,0)</f>
        <v>12.14349</v>
      </c>
      <c r="M81" s="21">
        <f>IFERROR(HLOOKUP(M$24,Demand!data,MATCH("FCFUEL[ALLC,GAS]_ktepS2",[2]Data!$D:$D,0)-4)/1000,0)</f>
        <v>11.625959999999999</v>
      </c>
      <c r="N81" s="21">
        <f>IFERROR(HLOOKUP(N$24,Demand!data,MATCH("FCFUEL[ALLC,GAS]_ktepS2",[2]Data!$D:$D,0)-4)/1000,0)</f>
        <v>10.97531</v>
      </c>
      <c r="O81" s="1"/>
      <c r="P81" s="1"/>
      <c r="Q81" s="1"/>
      <c r="R81" s="1"/>
      <c r="S81" s="1"/>
      <c r="T81" s="1"/>
      <c r="U81" s="1"/>
      <c r="V81" s="1"/>
      <c r="W81" s="1"/>
    </row>
    <row r="82" spans="1:23" ht="15" customHeight="1" x14ac:dyDescent="0.15">
      <c r="A82" s="1"/>
      <c r="B82" s="41" t="s">
        <v>63</v>
      </c>
      <c r="C82" s="3" t="s">
        <v>23</v>
      </c>
      <c r="D82" s="21">
        <f>IFERROR(HLOOKUP(D$24,Demand!data,MATCH("FCFUEL[ALLC,OIL]_ktepS3",[2]Data!$D:$D,0)-4)/1000,0)</f>
        <v>20.846720000000001</v>
      </c>
      <c r="E82" s="21">
        <f>IFERROR(HLOOKUP(E$24,Demand!data,MATCH("FCFUEL[ALLC,OIL]_ktepS3",[2]Data!$D:$D,0)-4)/1000,0)</f>
        <v>27.34122</v>
      </c>
      <c r="F82" s="21">
        <f>IFERROR(HLOOKUP(F$24,Demand!data,MATCH("FCFUEL[ALLC,OIL]_ktepS3",[2]Data!$D:$D,0)-4)/1000,0)</f>
        <v>26.070340000000002</v>
      </c>
      <c r="G82" s="21">
        <f>IFERROR(HLOOKUP(G$24,Demand!data,MATCH("FCFUEL[ALLC,OIL]_ktepS3",[2]Data!$D:$D,0)-4)/1000,0)</f>
        <v>27.716009999999997</v>
      </c>
      <c r="H82" s="21">
        <f>IFERROR(HLOOKUP(H$24,Demand!data,MATCH("FCFUEL[ALLC,OIL]_ktepS3",[2]Data!$D:$D,0)-4)/1000,0)</f>
        <v>24.085549999999998</v>
      </c>
      <c r="I82" s="21">
        <f>IFERROR(HLOOKUP(I$24,Demand!data,MATCH("FCFUEL[ALLC,OIL]_ktepS3",[2]Data!$D:$D,0)-4)/1000,0)</f>
        <v>29.86196</v>
      </c>
      <c r="J82" s="21">
        <f>IFERROR(HLOOKUP(J$24,Demand!data,MATCH("FCFUEL[ALLC,OIL]_ktepS3",[2]Data!$D:$D,0)-4)/1000,0)</f>
        <v>25.943570000000001</v>
      </c>
      <c r="K82" s="21">
        <f>IFERROR(HLOOKUP(K$24,Demand!data,MATCH("FCFUEL[ALLC,OIL]_ktepS3",[2]Data!$D:$D,0)-4)/1000,0)</f>
        <v>23.256919999999997</v>
      </c>
      <c r="L82" s="21">
        <f>IFERROR(HLOOKUP(L$24,Demand!data,MATCH("FCFUEL[ALLC,OIL]_ktepS3",[2]Data!$D:$D,0)-4)/1000,0)</f>
        <v>20.658189999999998</v>
      </c>
      <c r="M82" s="21">
        <f>IFERROR(HLOOKUP(M$24,Demand!data,MATCH("FCFUEL[ALLC,OIL]_ktepS3",[2]Data!$D:$D,0)-4)/1000,0)</f>
        <v>18.573700000000002</v>
      </c>
      <c r="N82" s="21">
        <f>IFERROR(HLOOKUP(N$24,Demand!data,MATCH("FCFUEL[ALLC,OIL]_ktepS3",[2]Data!$D:$D,0)-4)/1000,0)</f>
        <v>16.95607</v>
      </c>
      <c r="O82" s="1"/>
      <c r="P82" s="1"/>
      <c r="Q82" s="1"/>
      <c r="R82" s="1"/>
      <c r="S82" s="1"/>
      <c r="T82" s="1"/>
      <c r="U82" s="1"/>
      <c r="V82" s="1"/>
      <c r="W82" s="1"/>
    </row>
    <row r="83" spans="1:23" ht="15" customHeight="1" x14ac:dyDescent="0.15">
      <c r="A83" s="1"/>
      <c r="B83" s="42"/>
      <c r="C83" s="4" t="s">
        <v>24</v>
      </c>
      <c r="D83" s="21">
        <f>IFERROR(HLOOKUP(D$24,Demand!data,MATCH("FCFUEL[ALLC,OIL]_ktepS1",[2]Data!$D:$D,0)-4)/1000,0)</f>
        <v>20.846720000000001</v>
      </c>
      <c r="E83" s="21">
        <f>IFERROR(HLOOKUP(E$24,Demand!data,MATCH("FCFUEL[ALLC,OIL]_ktepS1",[2]Data!$D:$D,0)-4)/1000,0)</f>
        <v>27.34122</v>
      </c>
      <c r="F83" s="21">
        <f>IFERROR(HLOOKUP(F$24,Demand!data,MATCH("FCFUEL[ALLC,OIL]_ktepS1",[2]Data!$D:$D,0)-4)/1000,0)</f>
        <v>26.070340000000002</v>
      </c>
      <c r="G83" s="21">
        <f>IFERROR(HLOOKUP(G$24,Demand!data,MATCH("FCFUEL[ALLC,OIL]_ktepS1",[2]Data!$D:$D,0)-4)/1000,0)</f>
        <v>27.716009999999997</v>
      </c>
      <c r="H83" s="21">
        <f>IFERROR(HLOOKUP(H$24,Demand!data,MATCH("FCFUEL[ALLC,OIL]_ktepS1",[2]Data!$D:$D,0)-4)/1000,0)</f>
        <v>24.085549999999998</v>
      </c>
      <c r="I83" s="21">
        <f>IFERROR(HLOOKUP(I$24,Demand!data,MATCH("FCFUEL[ALLC,OIL]_ktepS1",[2]Data!$D:$D,0)-4)/1000,0)</f>
        <v>29.747240000000001</v>
      </c>
      <c r="J83" s="21">
        <f>IFERROR(HLOOKUP(J$24,Demand!data,MATCH("FCFUEL[ALLC,OIL]_ktepS1",[2]Data!$D:$D,0)-4)/1000,0)</f>
        <v>25.012220000000003</v>
      </c>
      <c r="K83" s="21">
        <f>IFERROR(HLOOKUP(K$24,Demand!data,MATCH("FCFUEL[ALLC,OIL]_ktepS1",[2]Data!$D:$D,0)-4)/1000,0)</f>
        <v>21.512730000000001</v>
      </c>
      <c r="L83" s="21">
        <f>IFERROR(HLOOKUP(L$24,Demand!data,MATCH("FCFUEL[ALLC,OIL]_ktepS1",[2]Data!$D:$D,0)-4)/1000,0)</f>
        <v>18.300660000000001</v>
      </c>
      <c r="M83" s="21">
        <f>IFERROR(HLOOKUP(M$24,Demand!data,MATCH("FCFUEL[ALLC,OIL]_ktepS1",[2]Data!$D:$D,0)-4)/1000,0)</f>
        <v>15.525549999999999</v>
      </c>
      <c r="N83" s="21">
        <f>IFERROR(HLOOKUP(N$24,Demand!data,MATCH("FCFUEL[ALLC,OIL]_ktepS1",[2]Data!$D:$D,0)-4)/1000,0)</f>
        <v>13.104430000000001</v>
      </c>
      <c r="O83" s="1"/>
      <c r="P83" s="1"/>
      <c r="Q83" s="1"/>
      <c r="R83" s="1"/>
      <c r="S83" s="1"/>
      <c r="T83" s="1"/>
      <c r="U83" s="1"/>
      <c r="V83" s="1"/>
      <c r="W83" s="1"/>
    </row>
    <row r="84" spans="1:23" ht="15" customHeight="1" x14ac:dyDescent="0.15">
      <c r="A84" s="1"/>
      <c r="B84" s="43"/>
      <c r="C84" s="4" t="s">
        <v>25</v>
      </c>
      <c r="D84" s="21">
        <f>IFERROR(HLOOKUP(D$24,Demand!data,MATCH("FCFUEL[ALLC,OIL]_ktepS2",[2]Data!$D:$D,0)-4)/1000,0)</f>
        <v>20.846720000000001</v>
      </c>
      <c r="E84" s="21">
        <f>IFERROR(HLOOKUP(E$24,Demand!data,MATCH("FCFUEL[ALLC,OIL]_ktepS2",[2]Data!$D:$D,0)-4)/1000,0)</f>
        <v>27.34122</v>
      </c>
      <c r="F84" s="21">
        <f>IFERROR(HLOOKUP(F$24,Demand!data,MATCH("FCFUEL[ALLC,OIL]_ktepS2",[2]Data!$D:$D,0)-4)/1000,0)</f>
        <v>26.070340000000002</v>
      </c>
      <c r="G84" s="21">
        <f>IFERROR(HLOOKUP(G$24,Demand!data,MATCH("FCFUEL[ALLC,OIL]_ktepS2",[2]Data!$D:$D,0)-4)/1000,0)</f>
        <v>27.716009999999997</v>
      </c>
      <c r="H84" s="21">
        <f>IFERROR(HLOOKUP(H$24,Demand!data,MATCH("FCFUEL[ALLC,OIL]_ktepS2",[2]Data!$D:$D,0)-4)/1000,0)</f>
        <v>24.085549999999998</v>
      </c>
      <c r="I84" s="21">
        <f>IFERROR(HLOOKUP(I$24,Demand!data,MATCH("FCFUEL[ALLC,OIL]_ktepS2",[2]Data!$D:$D,0)-4)/1000,0)</f>
        <v>29.226869999999998</v>
      </c>
      <c r="J84" s="21">
        <f>IFERROR(HLOOKUP(J$24,Demand!data,MATCH("FCFUEL[ALLC,OIL]_ktepS2",[2]Data!$D:$D,0)-4)/1000,0)</f>
        <v>22.946200000000001</v>
      </c>
      <c r="K84" s="21">
        <f>IFERROR(HLOOKUP(K$24,Demand!data,MATCH("FCFUEL[ALLC,OIL]_ktepS2",[2]Data!$D:$D,0)-4)/1000,0)</f>
        <v>18.46555</v>
      </c>
      <c r="L84" s="21">
        <f>IFERROR(HLOOKUP(L$24,Demand!data,MATCH("FCFUEL[ALLC,OIL]_ktepS2",[2]Data!$D:$D,0)-4)/1000,0)</f>
        <v>14.9024</v>
      </c>
      <c r="M84" s="21">
        <f>IFERROR(HLOOKUP(M$24,Demand!data,MATCH("FCFUEL[ALLC,OIL]_ktepS2",[2]Data!$D:$D,0)-4)/1000,0)</f>
        <v>11.89659</v>
      </c>
      <c r="N84" s="21">
        <f>IFERROR(HLOOKUP(N$24,Demand!data,MATCH("FCFUEL[ALLC,OIL]_ktepS2",[2]Data!$D:$D,0)-4)/1000,0)</f>
        <v>9.540280000000001</v>
      </c>
      <c r="O84" s="1"/>
      <c r="P84" s="1"/>
      <c r="Q84" s="1"/>
      <c r="R84" s="1"/>
      <c r="S84" s="1"/>
      <c r="T84" s="1"/>
      <c r="U84" s="1"/>
      <c r="V84" s="1"/>
      <c r="W84" s="1"/>
    </row>
    <row r="85" spans="1:23" ht="15" customHeight="1" x14ac:dyDescent="0.15">
      <c r="A85" s="1"/>
      <c r="B85" s="41" t="s">
        <v>64</v>
      </c>
      <c r="C85" s="3" t="s">
        <v>23</v>
      </c>
      <c r="D85" s="21">
        <f>IFERROR(HLOOKUP(D$24,Demand!data,MATCH("FCFUEL[ALLC,ELE]_ktepS3",[2]Data!$D:$D,0)-4)/1000,0)</f>
        <v>5.4666800000000002</v>
      </c>
      <c r="E85" s="21">
        <f>IFERROR(HLOOKUP(E$24,Demand!data,MATCH("FCFUEL[ALLC,ELE]_ktepS3",[2]Data!$D:$D,0)-4)/1000,0)</f>
        <v>7.2506300000000001</v>
      </c>
      <c r="F85" s="21">
        <f>IFERROR(HLOOKUP(F$24,Demand!data,MATCH("FCFUEL[ALLC,ELE]_ktepS3",[2]Data!$D:$D,0)-4)/1000,0)</f>
        <v>9.8751800000000003</v>
      </c>
      <c r="G85" s="21">
        <f>IFERROR(HLOOKUP(G$24,Demand!data,MATCH("FCFUEL[ALLC,ELE]_ktepS3",[2]Data!$D:$D,0)-4)/1000,0)</f>
        <v>11.56976</v>
      </c>
      <c r="H85" s="21">
        <f>IFERROR(HLOOKUP(H$24,Demand!data,MATCH("FCFUEL[ALLC,ELE]_ktepS3",[2]Data!$D:$D,0)-4)/1000,0)</f>
        <v>13.29354</v>
      </c>
      <c r="I85" s="21">
        <f>IFERROR(HLOOKUP(I$24,Demand!data,MATCH("FCFUEL[ALLC,ELE]_ktepS3",[2]Data!$D:$D,0)-4)/1000,0)</f>
        <v>16.116859999999999</v>
      </c>
      <c r="J85" s="21">
        <f>IFERROR(HLOOKUP(J$24,Demand!data,MATCH("FCFUEL[ALLC,ELE]_ktepS3",[2]Data!$D:$D,0)-4)/1000,0)</f>
        <v>19.36739</v>
      </c>
      <c r="K85" s="21">
        <f>IFERROR(HLOOKUP(K$24,Demand!data,MATCH("FCFUEL[ALLC,ELE]_ktepS3",[2]Data!$D:$D,0)-4)/1000,0)</f>
        <v>22.596109999999999</v>
      </c>
      <c r="L85" s="21">
        <f>IFERROR(HLOOKUP(L$24,Demand!data,MATCH("FCFUEL[ALLC,ELE]_ktepS3",[2]Data!$D:$D,0)-4)/1000,0)</f>
        <v>25.435220000000001</v>
      </c>
      <c r="M85" s="21">
        <f>IFERROR(HLOOKUP(M$24,Demand!data,MATCH("FCFUEL[ALLC,ELE]_ktepS3",[2]Data!$D:$D,0)-4)/1000,0)</f>
        <v>27.207439999999998</v>
      </c>
      <c r="N85" s="21">
        <f>IFERROR(HLOOKUP(N$24,Demand!data,MATCH("FCFUEL[ALLC,ELE]_ktepS3",[2]Data!$D:$D,0)-4)/1000,0)</f>
        <v>28.32489</v>
      </c>
      <c r="O85" s="1"/>
      <c r="P85" s="1"/>
      <c r="Q85" s="1"/>
      <c r="R85" s="1"/>
      <c r="S85" s="1"/>
      <c r="T85" s="1"/>
      <c r="U85" s="1"/>
      <c r="V85" s="1"/>
      <c r="W85" s="1"/>
    </row>
    <row r="86" spans="1:23" ht="15" customHeight="1" x14ac:dyDescent="0.15">
      <c r="A86" s="1"/>
      <c r="B86" s="42"/>
      <c r="C86" s="4" t="s">
        <v>24</v>
      </c>
      <c r="D86" s="21">
        <f>IFERROR(HLOOKUP(D$24,Demand!data,MATCH("FCFUEL[ALLC,ELE]_ktepS1",[2]Data!$D:$D,0)-4)/1000,0)</f>
        <v>5.4666800000000002</v>
      </c>
      <c r="E86" s="21">
        <f>IFERROR(HLOOKUP(E$24,Demand!data,MATCH("FCFUEL[ALLC,ELE]_ktepS1",[2]Data!$D:$D,0)-4)/1000,0)</f>
        <v>7.2506300000000001</v>
      </c>
      <c r="F86" s="21">
        <f>IFERROR(HLOOKUP(F$24,Demand!data,MATCH("FCFUEL[ALLC,ELE]_ktepS1",[2]Data!$D:$D,0)-4)/1000,0)</f>
        <v>9.8751800000000003</v>
      </c>
      <c r="G86" s="21">
        <f>IFERROR(HLOOKUP(G$24,Demand!data,MATCH("FCFUEL[ALLC,ELE]_ktepS1",[2]Data!$D:$D,0)-4)/1000,0)</f>
        <v>11.56976</v>
      </c>
      <c r="H86" s="21">
        <f>IFERROR(HLOOKUP(H$24,Demand!data,MATCH("FCFUEL[ALLC,ELE]_ktepS1",[2]Data!$D:$D,0)-4)/1000,0)</f>
        <v>13.29354</v>
      </c>
      <c r="I86" s="21">
        <f>IFERROR(HLOOKUP(I$24,Demand!data,MATCH("FCFUEL[ALLC,ELE]_ktepS1",[2]Data!$D:$D,0)-4)/1000,0)</f>
        <v>16.11186</v>
      </c>
      <c r="J86" s="21">
        <f>IFERROR(HLOOKUP(J$24,Demand!data,MATCH("FCFUEL[ALLC,ELE]_ktepS1",[2]Data!$D:$D,0)-4)/1000,0)</f>
        <v>19.055319999999998</v>
      </c>
      <c r="K86" s="21">
        <f>IFERROR(HLOOKUP(K$24,Demand!data,MATCH("FCFUEL[ALLC,ELE]_ktepS1",[2]Data!$D:$D,0)-4)/1000,0)</f>
        <v>21.647110000000001</v>
      </c>
      <c r="L86" s="21">
        <f>IFERROR(HLOOKUP(L$24,Demand!data,MATCH("FCFUEL[ALLC,ELE]_ktepS1",[2]Data!$D:$D,0)-4)/1000,0)</f>
        <v>23.935080000000003</v>
      </c>
      <c r="M86" s="21">
        <f>IFERROR(HLOOKUP(M$24,Demand!data,MATCH("FCFUEL[ALLC,ELE]_ktepS1",[2]Data!$D:$D,0)-4)/1000,0)</f>
        <v>25.318069999999999</v>
      </c>
      <c r="N86" s="21">
        <f>IFERROR(HLOOKUP(N$24,Demand!data,MATCH("FCFUEL[ALLC,ELE]_ktepS1",[2]Data!$D:$D,0)-4)/1000,0)</f>
        <v>26.134419999999999</v>
      </c>
      <c r="O86" s="1"/>
      <c r="P86" s="1"/>
      <c r="Q86" s="1"/>
      <c r="R86" s="1"/>
      <c r="S86" s="1"/>
      <c r="T86" s="1"/>
      <c r="U86" s="1"/>
      <c r="V86" s="1"/>
      <c r="W86" s="1"/>
    </row>
    <row r="87" spans="1:23" ht="15" customHeight="1" x14ac:dyDescent="0.15">
      <c r="A87" s="1"/>
      <c r="B87" s="43"/>
      <c r="C87" s="4" t="s">
        <v>25</v>
      </c>
      <c r="D87" s="21">
        <f>IFERROR(HLOOKUP(D$24,Demand!data,MATCH("FCFUEL[ALLC,ELE]_ktepS2",[2]Data!$D:$D,0)-4)/1000,0)</f>
        <v>5.4666800000000002</v>
      </c>
      <c r="E87" s="21">
        <f>IFERROR(HLOOKUP(E$24,Demand!data,MATCH("FCFUEL[ALLC,ELE]_ktepS2",[2]Data!$D:$D,0)-4)/1000,0)</f>
        <v>7.2506300000000001</v>
      </c>
      <c r="F87" s="21">
        <f>IFERROR(HLOOKUP(F$24,Demand!data,MATCH("FCFUEL[ALLC,ELE]_ktepS2",[2]Data!$D:$D,0)-4)/1000,0)</f>
        <v>9.8751800000000003</v>
      </c>
      <c r="G87" s="21">
        <f>IFERROR(HLOOKUP(G$24,Demand!data,MATCH("FCFUEL[ALLC,ELE]_ktepS2",[2]Data!$D:$D,0)-4)/1000,0)</f>
        <v>11.56976</v>
      </c>
      <c r="H87" s="21">
        <f>IFERROR(HLOOKUP(H$24,Demand!data,MATCH("FCFUEL[ALLC,ELE]_ktepS2",[2]Data!$D:$D,0)-4)/1000,0)</f>
        <v>13.29354</v>
      </c>
      <c r="I87" s="21">
        <f>IFERROR(HLOOKUP(I$24,Demand!data,MATCH("FCFUEL[ALLC,ELE]_ktepS2",[2]Data!$D:$D,0)-4)/1000,0)</f>
        <v>16.160160000000001</v>
      </c>
      <c r="J87" s="21">
        <f>IFERROR(HLOOKUP(J$24,Demand!data,MATCH("FCFUEL[ALLC,ELE]_ktepS2",[2]Data!$D:$D,0)-4)/1000,0)</f>
        <v>18.882960000000001</v>
      </c>
      <c r="K87" s="21">
        <f>IFERROR(HLOOKUP(K$24,Demand!data,MATCH("FCFUEL[ALLC,ELE]_ktepS2",[2]Data!$D:$D,0)-4)/1000,0)</f>
        <v>20.99239</v>
      </c>
      <c r="L87" s="21">
        <f>IFERROR(HLOOKUP(L$24,Demand!data,MATCH("FCFUEL[ALLC,ELE]_ktepS2",[2]Data!$D:$D,0)-4)/1000,0)</f>
        <v>23.164439999999999</v>
      </c>
      <c r="M87" s="21">
        <f>IFERROR(HLOOKUP(M$24,Demand!data,MATCH("FCFUEL[ALLC,ELE]_ktepS2",[2]Data!$D:$D,0)-4)/1000,0)</f>
        <v>24.723890000000001</v>
      </c>
      <c r="N87" s="21">
        <f>IFERROR(HLOOKUP(N$24,Demand!data,MATCH("FCFUEL[ALLC,ELE]_ktepS2",[2]Data!$D:$D,0)-4)/1000,0)</f>
        <v>25.638939999999998</v>
      </c>
      <c r="O87" s="1"/>
      <c r="P87" s="1"/>
      <c r="Q87" s="1"/>
      <c r="R87" s="1"/>
      <c r="S87" s="1"/>
      <c r="T87" s="1"/>
      <c r="U87" s="1"/>
      <c r="V87" s="1"/>
      <c r="W87" s="1"/>
    </row>
    <row r="88" spans="1:23" ht="15" customHeight="1" x14ac:dyDescent="0.15">
      <c r="A88" s="1"/>
      <c r="B88" s="41" t="s">
        <v>65</v>
      </c>
      <c r="C88" s="3" t="s">
        <v>23</v>
      </c>
      <c r="D88" s="21">
        <f>IFERROR(HLOOKUP(D$24,Demand!data,MATCH("FCFUEL[ALLC,BIO]_ktepS3",[2]Data!$D:$D,0)-4)/1000,0)</f>
        <v>0.85790999999999995</v>
      </c>
      <c r="E88" s="21">
        <f>IFERROR(HLOOKUP(E$24,Demand!data,MATCH("FCFUEL[ALLC,BIO]_ktepS3",[2]Data!$D:$D,0)-4)/1000,0)</f>
        <v>1.13575</v>
      </c>
      <c r="F88" s="21">
        <f>IFERROR(HLOOKUP(F$24,Demand!data,MATCH("FCFUEL[ALLC,BIO]_ktepS3",[2]Data!$D:$D,0)-4)/1000,0)</f>
        <v>0.64052999999999993</v>
      </c>
      <c r="G88" s="21">
        <f>IFERROR(HLOOKUP(G$24,Demand!data,MATCH("FCFUEL[ALLC,BIO]_ktepS3",[2]Data!$D:$D,0)-4)/1000,0)</f>
        <v>0.89975000000000005</v>
      </c>
      <c r="H88" s="21">
        <f>IFERROR(HLOOKUP(H$24,Demand!data,MATCH("FCFUEL[ALLC,BIO]_ktepS3",[2]Data!$D:$D,0)-4)/1000,0)</f>
        <v>1.3121500000000001</v>
      </c>
      <c r="I88" s="21">
        <f>IFERROR(HLOOKUP(I$24,Demand!data,MATCH("FCFUEL[ALLC,BIO]_ktepS3",[2]Data!$D:$D,0)-4)/1000,0)</f>
        <v>2.5311699999999999</v>
      </c>
      <c r="J88" s="21">
        <f>IFERROR(HLOOKUP(J$24,Demand!data,MATCH("FCFUEL[ALLC,BIO]_ktepS3",[2]Data!$D:$D,0)-4)/1000,0)</f>
        <v>3.7043699999999999</v>
      </c>
      <c r="K88" s="21">
        <f>IFERROR(HLOOKUP(K$24,Demand!data,MATCH("FCFUEL[ALLC,BIO]_ktepS3",[2]Data!$D:$D,0)-4)/1000,0)</f>
        <v>3.8860900000000003</v>
      </c>
      <c r="L88" s="21">
        <f>IFERROR(HLOOKUP(L$24,Demand!data,MATCH("FCFUEL[ALLC,BIO]_ktepS3",[2]Data!$D:$D,0)-4)/1000,0)</f>
        <v>3.84552</v>
      </c>
      <c r="M88" s="21">
        <f>IFERROR(HLOOKUP(M$24,Demand!data,MATCH("FCFUEL[ALLC,BIO]_ktepS3",[2]Data!$D:$D,0)-4)/1000,0)</f>
        <v>3.8449400000000002</v>
      </c>
      <c r="N88" s="21">
        <f>IFERROR(HLOOKUP(N$24,Demand!data,MATCH("FCFUEL[ALLC,BIO]_ktepS3",[2]Data!$D:$D,0)-4)/1000,0)</f>
        <v>3.8381399999999997</v>
      </c>
      <c r="O88" s="1"/>
      <c r="P88" s="1"/>
      <c r="Q88" s="1"/>
      <c r="R88" s="1"/>
      <c r="S88" s="1"/>
      <c r="T88" s="1"/>
      <c r="U88" s="1"/>
      <c r="V88" s="1"/>
      <c r="W88" s="1"/>
    </row>
    <row r="89" spans="1:23" ht="15" customHeight="1" x14ac:dyDescent="0.15">
      <c r="A89" s="1"/>
      <c r="B89" s="42"/>
      <c r="C89" s="4" t="s">
        <v>24</v>
      </c>
      <c r="D89" s="21">
        <f>IFERROR(HLOOKUP(D$24,Demand!data,MATCH("FCFUEL[ALLC,BIO]_ktepS1",[2]Data!$D:$D,0)-4)/1000,0)</f>
        <v>0.85790999999999995</v>
      </c>
      <c r="E89" s="21">
        <f>IFERROR(HLOOKUP(E$24,Demand!data,MATCH("FCFUEL[ALLC,BIO]_ktepS1",[2]Data!$D:$D,0)-4)/1000,0)</f>
        <v>1.13575</v>
      </c>
      <c r="F89" s="21">
        <f>IFERROR(HLOOKUP(F$24,Demand!data,MATCH("FCFUEL[ALLC,BIO]_ktepS1",[2]Data!$D:$D,0)-4)/1000,0)</f>
        <v>0.64052999999999993</v>
      </c>
      <c r="G89" s="21">
        <f>IFERROR(HLOOKUP(G$24,Demand!data,MATCH("FCFUEL[ALLC,BIO]_ktepS1",[2]Data!$D:$D,0)-4)/1000,0)</f>
        <v>0.89975000000000005</v>
      </c>
      <c r="H89" s="21">
        <f>IFERROR(HLOOKUP(H$24,Demand!data,MATCH("FCFUEL[ALLC,BIO]_ktepS1",[2]Data!$D:$D,0)-4)/1000,0)</f>
        <v>1.3121500000000001</v>
      </c>
      <c r="I89" s="21">
        <f>IFERROR(HLOOKUP(I$24,Demand!data,MATCH("FCFUEL[ALLC,BIO]_ktepS1",[2]Data!$D:$D,0)-4)/1000,0)</f>
        <v>2.32315</v>
      </c>
      <c r="J89" s="21">
        <f>IFERROR(HLOOKUP(J$24,Demand!data,MATCH("FCFUEL[ALLC,BIO]_ktepS1",[2]Data!$D:$D,0)-4)/1000,0)</f>
        <v>3.2151000000000001</v>
      </c>
      <c r="K89" s="21">
        <f>IFERROR(HLOOKUP(K$24,Demand!data,MATCH("FCFUEL[ALLC,BIO]_ktepS1",[2]Data!$D:$D,0)-4)/1000,0)</f>
        <v>3.5108800000000002</v>
      </c>
      <c r="L89" s="21">
        <f>IFERROR(HLOOKUP(L$24,Demand!data,MATCH("FCFUEL[ALLC,BIO]_ktepS1",[2]Data!$D:$D,0)-4)/1000,0)</f>
        <v>3.6400799999999998</v>
      </c>
      <c r="M89" s="21">
        <f>IFERROR(HLOOKUP(M$24,Demand!data,MATCH("FCFUEL[ALLC,BIO]_ktepS1",[2]Data!$D:$D,0)-4)/1000,0)</f>
        <v>3.7874899999999996</v>
      </c>
      <c r="N89" s="21">
        <f>IFERROR(HLOOKUP(N$24,Demand!data,MATCH("FCFUEL[ALLC,BIO]_ktepS1",[2]Data!$D:$D,0)-4)/1000,0)</f>
        <v>3.9162300000000001</v>
      </c>
      <c r="O89" s="1"/>
      <c r="P89" s="1"/>
      <c r="Q89" s="1"/>
      <c r="R89" s="1"/>
      <c r="S89" s="1"/>
      <c r="T89" s="1"/>
      <c r="U89" s="1"/>
      <c r="V89" s="1"/>
      <c r="W89" s="1"/>
    </row>
    <row r="90" spans="1:23" ht="15" customHeight="1" x14ac:dyDescent="0.15">
      <c r="A90" s="1"/>
      <c r="B90" s="43"/>
      <c r="C90" s="4" t="s">
        <v>25</v>
      </c>
      <c r="D90" s="21">
        <f>IFERROR(HLOOKUP(D$24,Demand!data,MATCH("FCFUEL[ALLC,BIO]_ktepS2",[2]Data!$D:$D,0)-4)/1000,0)</f>
        <v>0.85790999999999995</v>
      </c>
      <c r="E90" s="21">
        <f>IFERROR(HLOOKUP(E$24,Demand!data,MATCH("FCFUEL[ALLC,BIO]_ktepS2",[2]Data!$D:$D,0)-4)/1000,0)</f>
        <v>1.13575</v>
      </c>
      <c r="F90" s="21">
        <f>IFERROR(HLOOKUP(F$24,Demand!data,MATCH("FCFUEL[ALLC,BIO]_ktepS2",[2]Data!$D:$D,0)-4)/1000,0)</f>
        <v>0.64052999999999993</v>
      </c>
      <c r="G90" s="21">
        <f>IFERROR(HLOOKUP(G$24,Demand!data,MATCH("FCFUEL[ALLC,BIO]_ktepS2",[2]Data!$D:$D,0)-4)/1000,0)</f>
        <v>0.89975000000000005</v>
      </c>
      <c r="H90" s="21">
        <f>IFERROR(HLOOKUP(H$24,Demand!data,MATCH("FCFUEL[ALLC,BIO]_ktepS2",[2]Data!$D:$D,0)-4)/1000,0)</f>
        <v>1.3121500000000001</v>
      </c>
      <c r="I90" s="21">
        <f>IFERROR(HLOOKUP(I$24,Demand!data,MATCH("FCFUEL[ALLC,BIO]_ktepS2",[2]Data!$D:$D,0)-4)/1000,0)</f>
        <v>2.1934999999999998</v>
      </c>
      <c r="J90" s="21">
        <f>IFERROR(HLOOKUP(J$24,Demand!data,MATCH("FCFUEL[ALLC,BIO]_ktepS2",[2]Data!$D:$D,0)-4)/1000,0)</f>
        <v>3.1801599999999999</v>
      </c>
      <c r="K90" s="21">
        <f>IFERROR(HLOOKUP(K$24,Demand!data,MATCH("FCFUEL[ALLC,BIO]_ktepS2",[2]Data!$D:$D,0)-4)/1000,0)</f>
        <v>3.64527</v>
      </c>
      <c r="L90" s="21">
        <f>IFERROR(HLOOKUP(L$24,Demand!data,MATCH("FCFUEL[ALLC,BIO]_ktepS2",[2]Data!$D:$D,0)-4)/1000,0)</f>
        <v>3.7329699999999999</v>
      </c>
      <c r="M90" s="21">
        <f>IFERROR(HLOOKUP(M$24,Demand!data,MATCH("FCFUEL[ALLC,BIO]_ktepS2",[2]Data!$D:$D,0)-4)/1000,0)</f>
        <v>3.7235300000000002</v>
      </c>
      <c r="N90" s="21">
        <f>IFERROR(HLOOKUP(N$24,Demand!data,MATCH("FCFUEL[ALLC,BIO]_ktepS2",[2]Data!$D:$D,0)-4)/1000,0)</f>
        <v>3.7683499999999999</v>
      </c>
      <c r="O90" s="1"/>
      <c r="P90" s="1"/>
      <c r="Q90" s="1"/>
      <c r="R90" s="1"/>
      <c r="S90" s="1"/>
      <c r="T90" s="1"/>
      <c r="U90" s="1"/>
      <c r="V90" s="1"/>
      <c r="W90" s="1"/>
    </row>
    <row r="91" spans="1:23" ht="15" customHeight="1" x14ac:dyDescent="0.15">
      <c r="A91" s="1"/>
      <c r="B91" s="41" t="s">
        <v>66</v>
      </c>
      <c r="C91" s="3" t="s">
        <v>23</v>
      </c>
      <c r="D91" s="21">
        <f>IFERROR(HLOOKUP(D$24,Demand!data,MATCH("FCFUEL[ALLC,H2]_ktepS3",[2]Data!$D:$D,0)-4)/1000,0)</f>
        <v>0.24021999999999999</v>
      </c>
      <c r="E91" s="21">
        <f>IFERROR(HLOOKUP(E$24,Demand!data,MATCH("FCFUEL[ALLC,H2]_ktepS3",[2]Data!$D:$D,0)-4)/1000,0)</f>
        <v>0.27426</v>
      </c>
      <c r="F91" s="21">
        <f>IFERROR(HLOOKUP(F$24,Demand!data,MATCH("FCFUEL[ALLC,H2]_ktepS3",[2]Data!$D:$D,0)-4)/1000,0)</f>
        <v>0.29132999999999998</v>
      </c>
      <c r="G91" s="21">
        <f>IFERROR(HLOOKUP(G$24,Demand!data,MATCH("FCFUEL[ALLC,H2]_ktepS3",[2]Data!$D:$D,0)-4)/1000,0)</f>
        <v>0.72828999999999999</v>
      </c>
      <c r="H91" s="21">
        <f>IFERROR(HLOOKUP(H$24,Demand!data,MATCH("FCFUEL[ALLC,H2]_ktepS3",[2]Data!$D:$D,0)-4)/1000,0)</f>
        <v>1.6207199999999999</v>
      </c>
      <c r="I91" s="21">
        <f>IFERROR(HLOOKUP(I$24,Demand!data,MATCH("FCFUEL[ALLC,H2]_ktepS3",[2]Data!$D:$D,0)-4)/1000,0)</f>
        <v>1.8431500000000001</v>
      </c>
      <c r="J91" s="21">
        <f>IFERROR(HLOOKUP(J$24,Demand!data,MATCH("FCFUEL[ALLC,H2]_ktepS3",[2]Data!$D:$D,0)-4)/1000,0)</f>
        <v>1.9680299999999999</v>
      </c>
      <c r="K91" s="21">
        <f>IFERROR(HLOOKUP(K$24,Demand!data,MATCH("FCFUEL[ALLC,H2]_ktepS3",[2]Data!$D:$D,0)-4)/1000,0)</f>
        <v>2.1012199999999996</v>
      </c>
      <c r="L91" s="21">
        <f>IFERROR(HLOOKUP(L$24,Demand!data,MATCH("FCFUEL[ALLC,H2]_ktepS3",[2]Data!$D:$D,0)-4)/1000,0)</f>
        <v>2.2822900000000002</v>
      </c>
      <c r="M91" s="21">
        <f>IFERROR(HLOOKUP(M$24,Demand!data,MATCH("FCFUEL[ALLC,H2]_ktepS3",[2]Data!$D:$D,0)-4)/1000,0)</f>
        <v>2.4343400000000002</v>
      </c>
      <c r="N91" s="21">
        <f>IFERROR(HLOOKUP(N$24,Demand!data,MATCH("FCFUEL[ALLC,H2]_ktepS3",[2]Data!$D:$D,0)-4)/1000,0)</f>
        <v>2.5806499999999999</v>
      </c>
      <c r="O91" s="1"/>
      <c r="P91" s="1"/>
      <c r="Q91" s="1"/>
      <c r="R91" s="1"/>
      <c r="S91" s="1"/>
      <c r="T91" s="1"/>
      <c r="U91" s="1"/>
      <c r="V91" s="1"/>
      <c r="W91" s="1"/>
    </row>
    <row r="92" spans="1:23" ht="15" customHeight="1" x14ac:dyDescent="0.15">
      <c r="A92" s="1"/>
      <c r="B92" s="42"/>
      <c r="C92" s="4" t="s">
        <v>24</v>
      </c>
      <c r="D92" s="21">
        <f>IFERROR(HLOOKUP(D$24,Demand!data,MATCH("FCFUEL[ALLC,H2]_ktepS1",[2]Data!$D:$D,0)-4)/1000,0)</f>
        <v>0.24021999999999999</v>
      </c>
      <c r="E92" s="21">
        <f>IFERROR(HLOOKUP(E$24,Demand!data,MATCH("FCFUEL[ALLC,H2]_ktepS1",[2]Data!$D:$D,0)-4)/1000,0)</f>
        <v>0.27426</v>
      </c>
      <c r="F92" s="21">
        <f>IFERROR(HLOOKUP(F$24,Demand!data,MATCH("FCFUEL[ALLC,H2]_ktepS1",[2]Data!$D:$D,0)-4)/1000,0)</f>
        <v>0.29132999999999998</v>
      </c>
      <c r="G92" s="21">
        <f>IFERROR(HLOOKUP(G$24,Demand!data,MATCH("FCFUEL[ALLC,H2]_ktepS1",[2]Data!$D:$D,0)-4)/1000,0)</f>
        <v>0.72828999999999999</v>
      </c>
      <c r="H92" s="21">
        <f>IFERROR(HLOOKUP(H$24,Demand!data,MATCH("FCFUEL[ALLC,H2]_ktepS1",[2]Data!$D:$D,0)-4)/1000,0)</f>
        <v>1.6207199999999999</v>
      </c>
      <c r="I92" s="21">
        <f>IFERROR(HLOOKUP(I$24,Demand!data,MATCH("FCFUEL[ALLC,H2]_ktepS1",[2]Data!$D:$D,0)-4)/1000,0)</f>
        <v>1.85321</v>
      </c>
      <c r="J92" s="21">
        <f>IFERROR(HLOOKUP(J$24,Demand!data,MATCH("FCFUEL[ALLC,H2]_ktepS1",[2]Data!$D:$D,0)-4)/1000,0)</f>
        <v>1.99953</v>
      </c>
      <c r="K92" s="21">
        <f>IFERROR(HLOOKUP(K$24,Demand!data,MATCH("FCFUEL[ALLC,H2]_ktepS1",[2]Data!$D:$D,0)-4)/1000,0)</f>
        <v>2.1728299999999998</v>
      </c>
      <c r="L92" s="21">
        <f>IFERROR(HLOOKUP(L$24,Demand!data,MATCH("FCFUEL[ALLC,H2]_ktepS1",[2]Data!$D:$D,0)-4)/1000,0)</f>
        <v>2.4776799999999999</v>
      </c>
      <c r="M92" s="21">
        <f>IFERROR(HLOOKUP(M$24,Demand!data,MATCH("FCFUEL[ALLC,H2]_ktepS1",[2]Data!$D:$D,0)-4)/1000,0)</f>
        <v>2.7545999999999999</v>
      </c>
      <c r="N92" s="21">
        <f>IFERROR(HLOOKUP(N$24,Demand!data,MATCH("FCFUEL[ALLC,H2]_ktepS1",[2]Data!$D:$D,0)-4)/1000,0)</f>
        <v>2.99336</v>
      </c>
      <c r="O92" s="1"/>
      <c r="P92" s="1"/>
      <c r="Q92" s="1"/>
      <c r="R92" s="1"/>
      <c r="S92" s="1"/>
      <c r="T92" s="1"/>
      <c r="U92" s="1"/>
      <c r="V92" s="1"/>
      <c r="W92" s="1"/>
    </row>
    <row r="93" spans="1:23" ht="15" customHeight="1" x14ac:dyDescent="0.15">
      <c r="A93" s="1"/>
      <c r="B93" s="43"/>
      <c r="C93" s="4" t="s">
        <v>25</v>
      </c>
      <c r="D93" s="21">
        <f>IFERROR(HLOOKUP(D$24,Demand!data,MATCH("FCFUEL[ALLC,H2]_ktepS2",[2]Data!$D:$D,0)-4)/1000,0)</f>
        <v>0.24021999999999999</v>
      </c>
      <c r="E93" s="21">
        <f>IFERROR(HLOOKUP(E$24,Demand!data,MATCH("FCFUEL[ALLC,H2]_ktepS2",[2]Data!$D:$D,0)-4)/1000,0)</f>
        <v>0.27426</v>
      </c>
      <c r="F93" s="21">
        <f>IFERROR(HLOOKUP(F$24,Demand!data,MATCH("FCFUEL[ALLC,H2]_ktepS2",[2]Data!$D:$D,0)-4)/1000,0)</f>
        <v>0.29132999999999998</v>
      </c>
      <c r="G93" s="21">
        <f>IFERROR(HLOOKUP(G$24,Demand!data,MATCH("FCFUEL[ALLC,H2]_ktepS2",[2]Data!$D:$D,0)-4)/1000,0)</f>
        <v>0.72828999999999999</v>
      </c>
      <c r="H93" s="21">
        <f>IFERROR(HLOOKUP(H$24,Demand!data,MATCH("FCFUEL[ALLC,H2]_ktepS2",[2]Data!$D:$D,0)-4)/1000,0)</f>
        <v>1.6207199999999999</v>
      </c>
      <c r="I93" s="21">
        <f>IFERROR(HLOOKUP(I$24,Demand!data,MATCH("FCFUEL[ALLC,H2]_ktepS2",[2]Data!$D:$D,0)-4)/1000,0)</f>
        <v>1.8616700000000002</v>
      </c>
      <c r="J93" s="21">
        <f>IFERROR(HLOOKUP(J$24,Demand!data,MATCH("FCFUEL[ALLC,H2]_ktepS2",[2]Data!$D:$D,0)-4)/1000,0)</f>
        <v>2.0113300000000001</v>
      </c>
      <c r="K93" s="21">
        <f>IFERROR(HLOOKUP(K$24,Demand!data,MATCH("FCFUEL[ALLC,H2]_ktepS2",[2]Data!$D:$D,0)-4)/1000,0)</f>
        <v>2.1818599999999999</v>
      </c>
      <c r="L93" s="21">
        <f>IFERROR(HLOOKUP(L$24,Demand!data,MATCH("FCFUEL[ALLC,H2]_ktepS2",[2]Data!$D:$D,0)-4)/1000,0)</f>
        <v>2.5632199999999998</v>
      </c>
      <c r="M93" s="21">
        <f>IFERROR(HLOOKUP(M$24,Demand!data,MATCH("FCFUEL[ALLC,H2]_ktepS2",[2]Data!$D:$D,0)-4)/1000,0)</f>
        <v>2.9550399999999999</v>
      </c>
      <c r="N93" s="21">
        <f>IFERROR(HLOOKUP(N$24,Demand!data,MATCH("FCFUEL[ALLC,H2]_ktepS2",[2]Data!$D:$D,0)-4)/1000,0)</f>
        <v>3.30857</v>
      </c>
      <c r="O93" s="1"/>
      <c r="P93" s="1"/>
      <c r="Q93" s="1"/>
      <c r="R93" s="1"/>
      <c r="S93" s="1"/>
      <c r="T93" s="1"/>
      <c r="U93" s="1"/>
      <c r="V93" s="1"/>
      <c r="W93" s="1"/>
    </row>
    <row r="94" spans="1:23" ht="15" customHeight="1" x14ac:dyDescent="0.15">
      <c r="A94" s="1"/>
      <c r="B94" s="41" t="s">
        <v>122</v>
      </c>
      <c r="C94" s="3" t="s">
        <v>23</v>
      </c>
      <c r="D94" s="21">
        <f>IFERROR(HLOOKUP(D$24,Demand!data,MATCH("FCFUEL[ALLC,HEA]_ktepS3",[2]Data!$D:$D,0)-4)/1000,0)</f>
        <v>0</v>
      </c>
      <c r="E94" s="21">
        <f>IFERROR(HLOOKUP(E$24,Demand!data,MATCH("FCFUEL[ALLC,HEA]_ktepS3",[2]Data!$D:$D,0)-4)/1000,0)</f>
        <v>0</v>
      </c>
      <c r="F94" s="21">
        <f>IFERROR(HLOOKUP(F$24,Demand!data,MATCH("FCFUEL[ALLC,HEA]_ktepS3",[2]Data!$D:$D,0)-4)/1000,0)</f>
        <v>0</v>
      </c>
      <c r="G94" s="21">
        <f>IFERROR(HLOOKUP(G$24,Demand!data,MATCH("FCFUEL[ALLC,HEA]_ktepS3",[2]Data!$D:$D,0)-4)/1000,0)</f>
        <v>0</v>
      </c>
      <c r="H94" s="21">
        <f>IFERROR(HLOOKUP(H$24,Demand!data,MATCH("FCFUEL[ALLC,HEA]_ktepS3",[2]Data!$D:$D,0)-4)/1000,0)</f>
        <v>0</v>
      </c>
      <c r="I94" s="21">
        <f>IFERROR(HLOOKUP(I$24,Demand!data,MATCH("FCFUEL[ALLC,HEA]_ktepS3",[2]Data!$D:$D,0)-4)/1000,0)</f>
        <v>1.451E-2</v>
      </c>
      <c r="J94" s="21">
        <f>IFERROR(HLOOKUP(J$24,Demand!data,MATCH("FCFUEL[ALLC,HEA]_ktepS3",[2]Data!$D:$D,0)-4)/1000,0)</f>
        <v>4.99E-2</v>
      </c>
      <c r="K94" s="21">
        <f>IFERROR(HLOOKUP(K$24,Demand!data,MATCH("FCFUEL[ALLC,HEA]_ktepS3",[2]Data!$D:$D,0)-4)/1000,0)</f>
        <v>6.0270000000000004E-2</v>
      </c>
      <c r="L94" s="21">
        <f>IFERROR(HLOOKUP(L$24,Demand!data,MATCH("FCFUEL[ALLC,HEA]_ktepS3",[2]Data!$D:$D,0)-4)/1000,0)</f>
        <v>7.2340000000000002E-2</v>
      </c>
      <c r="M94" s="21">
        <f>IFERROR(HLOOKUP(M$24,Demand!data,MATCH("FCFUEL[ALLC,HEA]_ktepS3",[2]Data!$D:$D,0)-4)/1000,0)</f>
        <v>8.3860000000000004E-2</v>
      </c>
      <c r="N94" s="21">
        <f>IFERROR(HLOOKUP(N$24,Demand!data,MATCH("FCFUEL[ALLC,HEA]_ktepS3",[2]Data!$D:$D,0)-4)/1000,0)</f>
        <v>9.042E-2</v>
      </c>
      <c r="O94" s="1"/>
      <c r="P94" s="1"/>
      <c r="Q94" s="1"/>
      <c r="R94" s="1"/>
      <c r="S94" s="1"/>
      <c r="T94" s="1"/>
      <c r="U94" s="1"/>
      <c r="V94" s="1"/>
      <c r="W94" s="1"/>
    </row>
    <row r="95" spans="1:23" ht="15" customHeight="1" x14ac:dyDescent="0.15">
      <c r="A95" s="1"/>
      <c r="B95" s="42"/>
      <c r="C95" s="4" t="s">
        <v>24</v>
      </c>
      <c r="D95" s="21">
        <f>IFERROR(HLOOKUP(D$24,Demand!data,MATCH("FCFUEL[ALLC,HEA]_ktepS1",[2]Data!$D:$D,0)-4)/1000,0)</f>
        <v>0</v>
      </c>
      <c r="E95" s="21">
        <f>IFERROR(HLOOKUP(E$24,Demand!data,MATCH("FCFUEL[ALLC,HEA]_ktepS1",[2]Data!$D:$D,0)-4)/1000,0)</f>
        <v>0</v>
      </c>
      <c r="F95" s="21">
        <f>IFERROR(HLOOKUP(F$24,Demand!data,MATCH("FCFUEL[ALLC,HEA]_ktepS1",[2]Data!$D:$D,0)-4)/1000,0)</f>
        <v>0</v>
      </c>
      <c r="G95" s="21">
        <f>IFERROR(HLOOKUP(G$24,Demand!data,MATCH("FCFUEL[ALLC,HEA]_ktepS1",[2]Data!$D:$D,0)-4)/1000,0)</f>
        <v>0</v>
      </c>
      <c r="H95" s="21">
        <f>IFERROR(HLOOKUP(H$24,Demand!data,MATCH("FCFUEL[ALLC,HEA]_ktepS1",[2]Data!$D:$D,0)-4)/1000,0)</f>
        <v>0</v>
      </c>
      <c r="I95" s="21">
        <f>IFERROR(HLOOKUP(I$24,Demand!data,MATCH("FCFUEL[ALLC,HEA]_ktepS1",[2]Data!$D:$D,0)-4)/1000,0)</f>
        <v>1.4919999999999999E-2</v>
      </c>
      <c r="J95" s="21">
        <f>IFERROR(HLOOKUP(J$24,Demand!data,MATCH("FCFUEL[ALLC,HEA]_ktepS1",[2]Data!$D:$D,0)-4)/1000,0)</f>
        <v>5.6770000000000001E-2</v>
      </c>
      <c r="K95" s="21">
        <f>IFERROR(HLOOKUP(K$24,Demand!data,MATCH("FCFUEL[ALLC,HEA]_ktepS1",[2]Data!$D:$D,0)-4)/1000,0)</f>
        <v>8.2390000000000005E-2</v>
      </c>
      <c r="L95" s="21">
        <f>IFERROR(HLOOKUP(L$24,Demand!data,MATCH("FCFUEL[ALLC,HEA]_ktepS1",[2]Data!$D:$D,0)-4)/1000,0)</f>
        <v>0.11286</v>
      </c>
      <c r="M95" s="21">
        <f>IFERROR(HLOOKUP(M$24,Demand!data,MATCH("FCFUEL[ALLC,HEA]_ktepS1",[2]Data!$D:$D,0)-4)/1000,0)</f>
        <v>0.14391999999999999</v>
      </c>
      <c r="N95" s="21">
        <f>IFERROR(HLOOKUP(N$24,Demand!data,MATCH("FCFUEL[ALLC,HEA]_ktepS1",[2]Data!$D:$D,0)-4)/1000,0)</f>
        <v>0.17149</v>
      </c>
      <c r="O95" s="1"/>
      <c r="P95" s="1"/>
      <c r="Q95" s="1"/>
      <c r="R95" s="1"/>
      <c r="S95" s="1"/>
      <c r="T95" s="1"/>
      <c r="U95" s="1"/>
      <c r="V95" s="1"/>
      <c r="W95" s="1"/>
    </row>
    <row r="96" spans="1:23" ht="15" customHeight="1" x14ac:dyDescent="0.15">
      <c r="A96" s="1"/>
      <c r="B96" s="43"/>
      <c r="C96" s="4" t="s">
        <v>25</v>
      </c>
      <c r="D96" s="21">
        <f>IFERROR(HLOOKUP(D$24,Demand!data,MATCH("FCFUEL[ALLC,HEA]_ktepS2",[2]Data!$D:$D,0)-4)/1000,0)</f>
        <v>0</v>
      </c>
      <c r="E96" s="21">
        <f>IFERROR(HLOOKUP(E$24,Demand!data,MATCH("FCFUEL[ALLC,HEA]_ktepS2",[2]Data!$D:$D,0)-4)/1000,0)</f>
        <v>0</v>
      </c>
      <c r="F96" s="21">
        <f>IFERROR(HLOOKUP(F$24,Demand!data,MATCH("FCFUEL[ALLC,HEA]_ktepS2",[2]Data!$D:$D,0)-4)/1000,0)</f>
        <v>0</v>
      </c>
      <c r="G96" s="21">
        <f>IFERROR(HLOOKUP(G$24,Demand!data,MATCH("FCFUEL[ALLC,HEA]_ktepS2",[2]Data!$D:$D,0)-4)/1000,0)</f>
        <v>0</v>
      </c>
      <c r="H96" s="21">
        <f>IFERROR(HLOOKUP(H$24,Demand!data,MATCH("FCFUEL[ALLC,HEA]_ktepS2",[2]Data!$D:$D,0)-4)/1000,0)</f>
        <v>0</v>
      </c>
      <c r="I96" s="21">
        <f>IFERROR(HLOOKUP(I$24,Demand!data,MATCH("FCFUEL[ALLC,HEA]_ktepS2",[2]Data!$D:$D,0)-4)/1000,0)</f>
        <v>1.5560000000000001E-2</v>
      </c>
      <c r="J96" s="21">
        <f>IFERROR(HLOOKUP(J$24,Demand!data,MATCH("FCFUEL[ALLC,HEA]_ktepS2",[2]Data!$D:$D,0)-4)/1000,0)</f>
        <v>6.1840000000000006E-2</v>
      </c>
      <c r="K96" s="21">
        <f>IFERROR(HLOOKUP(K$24,Demand!data,MATCH("FCFUEL[ALLC,HEA]_ktepS2",[2]Data!$D:$D,0)-4)/1000,0)</f>
        <v>9.3590000000000007E-2</v>
      </c>
      <c r="L96" s="21">
        <f>IFERROR(HLOOKUP(L$24,Demand!data,MATCH("FCFUEL[ALLC,HEA]_ktepS2",[2]Data!$D:$D,0)-4)/1000,0)</f>
        <v>0.12697</v>
      </c>
      <c r="M96" s="21">
        <f>IFERROR(HLOOKUP(M$24,Demand!data,MATCH("FCFUEL[ALLC,HEA]_ktepS2",[2]Data!$D:$D,0)-4)/1000,0)</f>
        <v>0.15947</v>
      </c>
      <c r="N96" s="21">
        <f>IFERROR(HLOOKUP(N$24,Demand!data,MATCH("FCFUEL[ALLC,HEA]_ktepS2",[2]Data!$D:$D,0)-4)/1000,0)</f>
        <v>0.18809000000000001</v>
      </c>
      <c r="O96" s="1"/>
      <c r="P96" s="1"/>
      <c r="Q96" s="1"/>
      <c r="R96" s="1"/>
      <c r="S96" s="1"/>
      <c r="T96" s="1"/>
      <c r="U96" s="1"/>
      <c r="V96" s="1"/>
      <c r="W96" s="1"/>
    </row>
    <row r="97" spans="1:23" ht="1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" customHeight="1" x14ac:dyDescent="0.15">
      <c r="A98" s="1"/>
      <c r="B98" s="22" t="s">
        <v>30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44" t="s">
        <v>21</v>
      </c>
      <c r="N98" s="44"/>
      <c r="O98" s="1"/>
      <c r="P98" s="1"/>
      <c r="Q98" s="1"/>
      <c r="R98" s="1"/>
      <c r="S98" s="1"/>
      <c r="T98" s="1"/>
      <c r="U98" s="1"/>
      <c r="V98" s="1"/>
      <c r="W98" s="1"/>
    </row>
    <row r="99" spans="1:23" ht="15" customHeight="1" x14ac:dyDescent="0.15">
      <c r="A99" s="1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" customHeight="1" x14ac:dyDescent="0.15">
      <c r="A100" s="1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" customHeight="1" x14ac:dyDescent="0.15">
      <c r="A101" s="1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" customHeight="1" x14ac:dyDescent="0.15">
      <c r="A102" s="1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" customHeight="1" x14ac:dyDescent="0.15">
      <c r="A103" s="1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" customHeight="1" x14ac:dyDescent="0.15">
      <c r="A104" s="1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" customHeight="1" x14ac:dyDescent="0.15">
      <c r="A105" s="1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" customHeight="1" x14ac:dyDescent="0.15">
      <c r="A106" s="1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" customHeight="1" x14ac:dyDescent="0.15">
      <c r="A107" s="1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" customHeight="1" x14ac:dyDescent="0.15">
      <c r="A108" s="1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" customHeight="1" x14ac:dyDescent="0.15">
      <c r="A109" s="1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" customHeight="1" x14ac:dyDescent="0.15">
      <c r="A110" s="1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" customHeight="1" x14ac:dyDescent="0.15">
      <c r="A111" s="1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" customHeight="1" x14ac:dyDescent="0.15">
      <c r="A112" s="1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" customHeight="1" x14ac:dyDescent="0.15">
      <c r="A113" s="1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" customHeight="1" x14ac:dyDescent="0.2">
      <c r="A114" s="1"/>
      <c r="B114" s="5"/>
      <c r="C114" s="5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" customHeight="1" x14ac:dyDescent="0.15">
      <c r="A115" s="1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0.100000000000001" customHeight="1" x14ac:dyDescent="0.15">
      <c r="A116" s="1"/>
      <c r="B116" s="6" t="s">
        <v>22</v>
      </c>
      <c r="C116" s="7" t="s">
        <v>4</v>
      </c>
      <c r="D116" s="15">
        <v>2000</v>
      </c>
      <c r="E116" s="15">
        <v>2005</v>
      </c>
      <c r="F116" s="15">
        <v>2010</v>
      </c>
      <c r="G116" s="15">
        <v>2015</v>
      </c>
      <c r="H116" s="15">
        <v>2020</v>
      </c>
      <c r="I116" s="8">
        <v>2025</v>
      </c>
      <c r="J116" s="8">
        <v>2030</v>
      </c>
      <c r="K116" s="8">
        <v>2035</v>
      </c>
      <c r="L116" s="8">
        <v>2040</v>
      </c>
      <c r="M116" s="8">
        <v>2045</v>
      </c>
      <c r="N116" s="8">
        <v>2050</v>
      </c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" customHeight="1" x14ac:dyDescent="0.2">
      <c r="A117" s="1"/>
      <c r="B117" s="41" t="s">
        <v>31</v>
      </c>
      <c r="C117" s="3" t="s">
        <v>23</v>
      </c>
      <c r="D117" s="21">
        <f>IFERROR(HLOOKUP(D$24,Demand!data,MATCH("FCSECTORS TOTAL[ALLC,INDUS]_ktepS3",[2]Data!$D:$D,0)-4)/1000,0)</f>
        <v>15.599320000000001</v>
      </c>
      <c r="E117" s="21">
        <f>IFERROR(HLOOKUP(E$24,Demand!data,MATCH("FCSECTORS TOTAL[ALLC,INDUS]_ktepS3",[2]Data!$D:$D,0)-4)/1000,0)</f>
        <v>23.380459999999999</v>
      </c>
      <c r="F117" s="21">
        <f>IFERROR(HLOOKUP(F$24,Demand!data,MATCH("FCSECTORS TOTAL[ALLC,INDUS]_ktepS3",[2]Data!$D:$D,0)-4)/1000,0)</f>
        <v>20.077819999999999</v>
      </c>
      <c r="G117" s="21">
        <f>IFERROR(HLOOKUP(G$24,Demand!data,MATCH("FCSECTORS TOTAL[ALLC,INDUS]_ktepS3",[2]Data!$D:$D,0)-4)/1000,0)</f>
        <v>21.23845</v>
      </c>
      <c r="H117" s="21">
        <f>IFERROR(HLOOKUP(H$24,Demand!data,MATCH("FCSECTORS TOTAL[ALLC,INDUS]_ktepS3",[2]Data!$D:$D,0)-4)/1000,0)</f>
        <v>30.89809</v>
      </c>
      <c r="I117" s="21">
        <f>IFERROR(HLOOKUP(I$24,Demand!data,MATCH("FCSECTORS TOTAL[ALLC,INDUS]_ktepS3",[2]Data!$D:$D,0)-4)/1000,0)</f>
        <v>39.098210000000002</v>
      </c>
      <c r="J117" s="21">
        <f>IFERROR(HLOOKUP(J$24,Demand!data,MATCH("FCSECTORS TOTAL[ALLC,INDUS]_ktepS3",[2]Data!$D:$D,0)-4)/1000,0)</f>
        <v>40.021430000000002</v>
      </c>
      <c r="K117" s="21">
        <f>IFERROR(HLOOKUP(K$24,Demand!data,MATCH("FCSECTORS TOTAL[ALLC,INDUS]_ktepS3",[2]Data!$D:$D,0)-4)/1000,0)</f>
        <v>42.074580000000005</v>
      </c>
      <c r="L117" s="21">
        <f>IFERROR(HLOOKUP(L$24,Demand!data,MATCH("FCSECTORS TOTAL[ALLC,INDUS]_ktepS3",[2]Data!$D:$D,0)-4)/1000,0)</f>
        <v>43.709050000000005</v>
      </c>
      <c r="M117" s="21">
        <f>IFERROR(HLOOKUP(M$24,Demand!data,MATCH("FCSECTORS TOTAL[ALLC,INDUS]_ktepS3",[2]Data!$D:$D,0)-4)/1000,0)</f>
        <v>43.863080000000004</v>
      </c>
      <c r="N117" s="21">
        <f>IFERROR(HLOOKUP(N$24,Demand!data,MATCH("FCSECTORS TOTAL[ALLC,INDUS]_ktepS3",[2]Data!$D:$D,0)-4)/1000,0)</f>
        <v>43.270480000000006</v>
      </c>
      <c r="O117" s="52"/>
      <c r="P117" s="1"/>
      <c r="Q117" s="1"/>
      <c r="R117" s="1"/>
      <c r="S117" s="1"/>
      <c r="T117" s="1"/>
      <c r="U117" s="1"/>
      <c r="V117" s="1"/>
      <c r="W117" s="1"/>
    </row>
    <row r="118" spans="1:23" ht="15" customHeight="1" x14ac:dyDescent="0.15">
      <c r="A118" s="1"/>
      <c r="B118" s="42"/>
      <c r="C118" s="4" t="s">
        <v>24</v>
      </c>
      <c r="D118" s="21">
        <f>IFERROR(HLOOKUP(D$24,Demand!data,MATCH("FCSECTORS TOTAL[ALLC,INDUS]_ktepS1",[2]Data!$D:$D,0)-4)/1000,0)</f>
        <v>15.599320000000001</v>
      </c>
      <c r="E118" s="21">
        <f>IFERROR(HLOOKUP(E$24,Demand!data,MATCH("FCSECTORS TOTAL[ALLC,INDUS]_ktepS1",[2]Data!$D:$D,0)-4)/1000,0)</f>
        <v>23.380459999999999</v>
      </c>
      <c r="F118" s="21">
        <f>IFERROR(HLOOKUP(F$24,Demand!data,MATCH("FCSECTORS TOTAL[ALLC,INDUS]_ktepS1",[2]Data!$D:$D,0)-4)/1000,0)</f>
        <v>20.077819999999999</v>
      </c>
      <c r="G118" s="21">
        <f>IFERROR(HLOOKUP(G$24,Demand!data,MATCH("FCSECTORS TOTAL[ALLC,INDUS]_ktepS1",[2]Data!$D:$D,0)-4)/1000,0)</f>
        <v>21.23845</v>
      </c>
      <c r="H118" s="21">
        <f>IFERROR(HLOOKUP(H$24,Demand!data,MATCH("FCSECTORS TOTAL[ALLC,INDUS]_ktepS1",[2]Data!$D:$D,0)-4)/1000,0)</f>
        <v>30.89809</v>
      </c>
      <c r="I118" s="21">
        <f>IFERROR(HLOOKUP(I$24,Demand!data,MATCH("FCSECTORS TOTAL[ALLC,INDUS]_ktepS1",[2]Data!$D:$D,0)-4)/1000,0)</f>
        <v>38.918489999999998</v>
      </c>
      <c r="J118" s="21">
        <f>IFERROR(HLOOKUP(J$24,Demand!data,MATCH("FCSECTORS TOTAL[ALLC,INDUS]_ktepS1",[2]Data!$D:$D,0)-4)/1000,0)</f>
        <v>38.80039</v>
      </c>
      <c r="K118" s="21">
        <f>IFERROR(HLOOKUP(K$24,Demand!data,MATCH("FCSECTORS TOTAL[ALLC,INDUS]_ktepS1",[2]Data!$D:$D,0)-4)/1000,0)</f>
        <v>39.213099999999997</v>
      </c>
      <c r="L118" s="21">
        <f>IFERROR(HLOOKUP(L$24,Demand!data,MATCH("FCSECTORS TOTAL[ALLC,INDUS]_ktepS1",[2]Data!$D:$D,0)-4)/1000,0)</f>
        <v>39.584960000000002</v>
      </c>
      <c r="M118" s="21">
        <f>IFERROR(HLOOKUP(M$24,Demand!data,MATCH("FCSECTORS TOTAL[ALLC,INDUS]_ktepS1",[2]Data!$D:$D,0)-4)/1000,0)</f>
        <v>38.599220000000003</v>
      </c>
      <c r="N118" s="21">
        <f>IFERROR(HLOOKUP(N$24,Demand!data,MATCH("FCSECTORS TOTAL[ALLC,INDUS]_ktepS1",[2]Data!$D:$D,0)-4)/1000,0)</f>
        <v>36.72701</v>
      </c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" customHeight="1" x14ac:dyDescent="0.15">
      <c r="A119" s="1"/>
      <c r="B119" s="43"/>
      <c r="C119" s="4" t="s">
        <v>25</v>
      </c>
      <c r="D119" s="21">
        <f>IFERROR(HLOOKUP(D$24,Demand!data,MATCH("FCSECTORS TOTAL[ALLC,INDUS]_ktepS2",[2]Data!$D:$D,0)-4)/1000,0)</f>
        <v>15.599320000000001</v>
      </c>
      <c r="E119" s="21">
        <f>IFERROR(HLOOKUP(E$24,Demand!data,MATCH("FCSECTORS TOTAL[ALLC,INDUS]_ktepS2",[2]Data!$D:$D,0)-4)/1000,0)</f>
        <v>23.380459999999999</v>
      </c>
      <c r="F119" s="21">
        <f>IFERROR(HLOOKUP(F$24,Demand!data,MATCH("FCSECTORS TOTAL[ALLC,INDUS]_ktepS2",[2]Data!$D:$D,0)-4)/1000,0)</f>
        <v>20.077819999999999</v>
      </c>
      <c r="G119" s="21">
        <f>IFERROR(HLOOKUP(G$24,Demand!data,MATCH("FCSECTORS TOTAL[ALLC,INDUS]_ktepS2",[2]Data!$D:$D,0)-4)/1000,0)</f>
        <v>21.23845</v>
      </c>
      <c r="H119" s="21">
        <f>IFERROR(HLOOKUP(H$24,Demand!data,MATCH("FCSECTORS TOTAL[ALLC,INDUS]_ktepS2",[2]Data!$D:$D,0)-4)/1000,0)</f>
        <v>30.89809</v>
      </c>
      <c r="I119" s="21">
        <f>IFERROR(HLOOKUP(I$24,Demand!data,MATCH("FCSECTORS TOTAL[ALLC,INDUS]_ktepS2",[2]Data!$D:$D,0)-4)/1000,0)</f>
        <v>38.706530000000001</v>
      </c>
      <c r="J119" s="21">
        <f>IFERROR(HLOOKUP(J$24,Demand!data,MATCH("FCSECTORS TOTAL[ALLC,INDUS]_ktepS2",[2]Data!$D:$D,0)-4)/1000,0)</f>
        <v>37.307000000000002</v>
      </c>
      <c r="K119" s="21">
        <f>IFERROR(HLOOKUP(K$24,Demand!data,MATCH("FCSECTORS TOTAL[ALLC,INDUS]_ktepS2",[2]Data!$D:$D,0)-4)/1000,0)</f>
        <v>36.08164</v>
      </c>
      <c r="L119" s="21">
        <f>IFERROR(HLOOKUP(L$24,Demand!data,MATCH("FCSECTORS TOTAL[ALLC,INDUS]_ktepS2",[2]Data!$D:$D,0)-4)/1000,0)</f>
        <v>35.636620000000001</v>
      </c>
      <c r="M119" s="21">
        <f>IFERROR(HLOOKUP(M$24,Demand!data,MATCH("FCSECTORS TOTAL[ALLC,INDUS]_ktepS2",[2]Data!$D:$D,0)-4)/1000,0)</f>
        <v>34.452440000000003</v>
      </c>
      <c r="N119" s="21">
        <f>IFERROR(HLOOKUP(N$24,Demand!data,MATCH("FCSECTORS TOTAL[ALLC,INDUS]_ktepS2",[2]Data!$D:$D,0)-4)/1000,0)</f>
        <v>33.000419999999998</v>
      </c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" customHeight="1" x14ac:dyDescent="0.15">
      <c r="A120" s="1"/>
      <c r="B120" s="37" t="s">
        <v>32</v>
      </c>
      <c r="C120" s="3" t="s">
        <v>23</v>
      </c>
      <c r="D120" s="21">
        <f>IFERROR(HLOOKUP(D$24,Demand!data,MATCH("FCSECTORS TOTAL[ALLC,RASS]_ktepS3",[2]Data!$D:$D,0)-4)/1000,0)</f>
        <v>4.7115299999999998</v>
      </c>
      <c r="E120" s="21">
        <f>IFERROR(HLOOKUP(E$24,Demand!data,MATCH("FCSECTORS TOTAL[ALLC,RASS]_ktepS3",[2]Data!$D:$D,0)-4)/1000,0)</f>
        <v>5.91465</v>
      </c>
      <c r="F120" s="21">
        <f>IFERROR(HLOOKUP(F$24,Demand!data,MATCH("FCSECTORS TOTAL[ALLC,RASS]_ktepS3",[2]Data!$D:$D,0)-4)/1000,0)</f>
        <v>8.6551299999999998</v>
      </c>
      <c r="G120" s="21">
        <f>IFERROR(HLOOKUP(G$24,Demand!data,MATCH("FCSECTORS TOTAL[ALLC,RASS]_ktepS3",[2]Data!$D:$D,0)-4)/1000,0)</f>
        <v>9.0255799999999997</v>
      </c>
      <c r="H120" s="21">
        <f>IFERROR(HLOOKUP(H$24,Demand!data,MATCH("FCSECTORS TOTAL[ALLC,RASS]_ktepS3",[2]Data!$D:$D,0)-4)/1000,0)</f>
        <v>9.04786</v>
      </c>
      <c r="I120" s="21">
        <f>IFERROR(HLOOKUP(I$24,Demand!data,MATCH("FCSECTORS TOTAL[ALLC,RASS]_ktepS3",[2]Data!$D:$D,0)-4)/1000,0)</f>
        <v>10.66535</v>
      </c>
      <c r="J120" s="21">
        <f>IFERROR(HLOOKUP(J$24,Demand!data,MATCH("FCSECTORS TOTAL[ALLC,RASS]_ktepS3",[2]Data!$D:$D,0)-4)/1000,0)</f>
        <v>12.60253</v>
      </c>
      <c r="K120" s="21">
        <f>IFERROR(HLOOKUP(K$24,Demand!data,MATCH("FCSECTORS TOTAL[ALLC,RASS]_ktepS3",[2]Data!$D:$D,0)-4)/1000,0)</f>
        <v>14.39011</v>
      </c>
      <c r="L120" s="21">
        <f>IFERROR(HLOOKUP(L$24,Demand!data,MATCH("FCSECTORS TOTAL[ALLC,RASS]_ktepS3",[2]Data!$D:$D,0)-4)/1000,0)</f>
        <v>15.765639999999999</v>
      </c>
      <c r="M120" s="21">
        <f>IFERROR(HLOOKUP(M$24,Demand!data,MATCH("FCSECTORS TOTAL[ALLC,RASS]_ktepS3",[2]Data!$D:$D,0)-4)/1000,0)</f>
        <v>16.897849999999998</v>
      </c>
      <c r="N120" s="21">
        <f>IFERROR(HLOOKUP(N$24,Demand!data,MATCH("FCSECTORS TOTAL[ALLC,RASS]_ktepS3",[2]Data!$D:$D,0)-4)/1000,0)</f>
        <v>17.816310000000001</v>
      </c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" customHeight="1" x14ac:dyDescent="0.15">
      <c r="A121" s="1"/>
      <c r="B121" s="38"/>
      <c r="C121" s="4" t="s">
        <v>24</v>
      </c>
      <c r="D121" s="21">
        <f>IFERROR(HLOOKUP(D$24,Demand!data,MATCH("FCSECTORS TOTAL[ALLC,RASS]_ktepS1",[2]Data!$D:$D,0)-4)/1000,0)</f>
        <v>4.7115299999999998</v>
      </c>
      <c r="E121" s="21">
        <f>IFERROR(HLOOKUP(E$24,Demand!data,MATCH("FCSECTORS TOTAL[ALLC,RASS]_ktepS1",[2]Data!$D:$D,0)-4)/1000,0)</f>
        <v>5.91465</v>
      </c>
      <c r="F121" s="21">
        <f>IFERROR(HLOOKUP(F$24,Demand!data,MATCH("FCSECTORS TOTAL[ALLC,RASS]_ktepS1",[2]Data!$D:$D,0)-4)/1000,0)</f>
        <v>8.6551299999999998</v>
      </c>
      <c r="G121" s="21">
        <f>IFERROR(HLOOKUP(G$24,Demand!data,MATCH("FCSECTORS TOTAL[ALLC,RASS]_ktepS1",[2]Data!$D:$D,0)-4)/1000,0)</f>
        <v>9.0255799999999997</v>
      </c>
      <c r="H121" s="21">
        <f>IFERROR(HLOOKUP(H$24,Demand!data,MATCH("FCSECTORS TOTAL[ALLC,RASS]_ktepS1",[2]Data!$D:$D,0)-4)/1000,0)</f>
        <v>9.04786</v>
      </c>
      <c r="I121" s="21">
        <f>IFERROR(HLOOKUP(I$24,Demand!data,MATCH("FCSECTORS TOTAL[ALLC,RASS]_ktepS1",[2]Data!$D:$D,0)-4)/1000,0)</f>
        <v>10.599500000000001</v>
      </c>
      <c r="J121" s="21">
        <f>IFERROR(HLOOKUP(J$24,Demand!data,MATCH("FCSECTORS TOTAL[ALLC,RASS]_ktepS1",[2]Data!$D:$D,0)-4)/1000,0)</f>
        <v>12.177850000000001</v>
      </c>
      <c r="K121" s="21">
        <f>IFERROR(HLOOKUP(K$24,Demand!data,MATCH("FCSECTORS TOTAL[ALLC,RASS]_ktepS1",[2]Data!$D:$D,0)-4)/1000,0)</f>
        <v>13.47236</v>
      </c>
      <c r="L121" s="21">
        <f>IFERROR(HLOOKUP(L$24,Demand!data,MATCH("FCSECTORS TOTAL[ALLC,RASS]_ktepS1",[2]Data!$D:$D,0)-4)/1000,0)</f>
        <v>14.39367</v>
      </c>
      <c r="M121" s="21">
        <f>IFERROR(HLOOKUP(M$24,Demand!data,MATCH("FCSECTORS TOTAL[ALLC,RASS]_ktepS1",[2]Data!$D:$D,0)-4)/1000,0)</f>
        <v>15.065190000000001</v>
      </c>
      <c r="N121" s="21">
        <f>IFERROR(HLOOKUP(N$24,Demand!data,MATCH("FCSECTORS TOTAL[ALLC,RASS]_ktepS1",[2]Data!$D:$D,0)-4)/1000,0)</f>
        <v>15.55067</v>
      </c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" customHeight="1" x14ac:dyDescent="0.15">
      <c r="A122" s="1"/>
      <c r="B122" s="39"/>
      <c r="C122" s="4" t="s">
        <v>25</v>
      </c>
      <c r="D122" s="21">
        <f>IFERROR(HLOOKUP(D$24,Demand!data,MATCH("FCSECTORS TOTAL[ALLC,RASS]_ktepS2",[2]Data!$D:$D,0)-4)/1000,0)</f>
        <v>4.7115299999999998</v>
      </c>
      <c r="E122" s="21">
        <f>IFERROR(HLOOKUP(E$24,Demand!data,MATCH("FCSECTORS TOTAL[ALLC,RASS]_ktepS2",[2]Data!$D:$D,0)-4)/1000,0)</f>
        <v>5.91465</v>
      </c>
      <c r="F122" s="21">
        <f>IFERROR(HLOOKUP(F$24,Demand!data,MATCH("FCSECTORS TOTAL[ALLC,RASS]_ktepS2",[2]Data!$D:$D,0)-4)/1000,0)</f>
        <v>8.6551299999999998</v>
      </c>
      <c r="G122" s="21">
        <f>IFERROR(HLOOKUP(G$24,Demand!data,MATCH("FCSECTORS TOTAL[ALLC,RASS]_ktepS2",[2]Data!$D:$D,0)-4)/1000,0)</f>
        <v>9.0255799999999997</v>
      </c>
      <c r="H122" s="21">
        <f>IFERROR(HLOOKUP(H$24,Demand!data,MATCH("FCSECTORS TOTAL[ALLC,RASS]_ktepS2",[2]Data!$D:$D,0)-4)/1000,0)</f>
        <v>9.04786</v>
      </c>
      <c r="I122" s="21">
        <f>IFERROR(HLOOKUP(I$24,Demand!data,MATCH("FCSECTORS TOTAL[ALLC,RASS]_ktepS2",[2]Data!$D:$D,0)-4)/1000,0)</f>
        <v>10.515180000000001</v>
      </c>
      <c r="J122" s="21">
        <f>IFERROR(HLOOKUP(J$24,Demand!data,MATCH("FCSECTORS TOTAL[ALLC,RASS]_ktepS2",[2]Data!$D:$D,0)-4)/1000,0)</f>
        <v>11.65423</v>
      </c>
      <c r="K122" s="21">
        <f>IFERROR(HLOOKUP(K$24,Demand!data,MATCH("FCSECTORS TOTAL[ALLC,RASS]_ktepS2",[2]Data!$D:$D,0)-4)/1000,0)</f>
        <v>12.38608</v>
      </c>
      <c r="L122" s="21">
        <f>IFERROR(HLOOKUP(L$24,Demand!data,MATCH("FCSECTORS TOTAL[ALLC,RASS]_ktepS2",[2]Data!$D:$D,0)-4)/1000,0)</f>
        <v>12.841209999999998</v>
      </c>
      <c r="M122" s="21">
        <f>IFERROR(HLOOKUP(M$24,Demand!data,MATCH("FCSECTORS TOTAL[ALLC,RASS]_ktepS2",[2]Data!$D:$D,0)-4)/1000,0)</f>
        <v>13.14705</v>
      </c>
      <c r="N122" s="21">
        <f>IFERROR(HLOOKUP(N$24,Demand!data,MATCH("FCSECTORS TOTAL[ALLC,RASS]_ktepS2",[2]Data!$D:$D,0)-4)/1000,0)</f>
        <v>13.4145</v>
      </c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" customHeight="1" x14ac:dyDescent="0.15">
      <c r="A123" s="1"/>
      <c r="B123" s="41" t="s">
        <v>33</v>
      </c>
      <c r="C123" s="3" t="s">
        <v>23</v>
      </c>
      <c r="D123" s="21">
        <f>IFERROR(HLOOKUP(D$24,Demand!data,MATCH("FCSECTORS TOTAL[ALLC,TRANS]_ktepS3",[2]Data!$D:$D,0)-4)/1000,0)</f>
        <v>10.994339999999999</v>
      </c>
      <c r="E123" s="21">
        <f>IFERROR(HLOOKUP(E$24,Demand!data,MATCH("FCSECTORS TOTAL[ALLC,TRANS]_ktepS3",[2]Data!$D:$D,0)-4)/1000,0)</f>
        <v>13.99225</v>
      </c>
      <c r="F123" s="21">
        <f>IFERROR(HLOOKUP(F$24,Demand!data,MATCH("FCSECTORS TOTAL[ALLC,TRANS]_ktepS3",[2]Data!$D:$D,0)-4)/1000,0)</f>
        <v>15.26197</v>
      </c>
      <c r="G123" s="21">
        <f>IFERROR(HLOOKUP(G$24,Demand!data,MATCH("FCSECTORS TOTAL[ALLC,TRANS]_ktepS3",[2]Data!$D:$D,0)-4)/1000,0)</f>
        <v>20.67314</v>
      </c>
      <c r="H123" s="21">
        <f>IFERROR(HLOOKUP(H$24,Demand!data,MATCH("FCSECTORS TOTAL[ALLC,TRANS]_ktepS3",[2]Data!$D:$D,0)-4)/1000,0)</f>
        <v>17.433250000000001</v>
      </c>
      <c r="I123" s="21">
        <f>IFERROR(HLOOKUP(I$24,Demand!data,MATCH("FCSECTORS TOTAL[ALLC,TRANS]_ktepS3",[2]Data!$D:$D,0)-4)/1000,0)</f>
        <v>15.842600000000001</v>
      </c>
      <c r="J123" s="21">
        <f>IFERROR(HLOOKUP(J$24,Demand!data,MATCH("FCSECTORS TOTAL[ALLC,TRANS]_ktepS3",[2]Data!$D:$D,0)-4)/1000,0)</f>
        <v>14.887469999999999</v>
      </c>
      <c r="K123" s="21">
        <f>IFERROR(HLOOKUP(K$24,Demand!data,MATCH("FCSECTORS TOTAL[ALLC,TRANS]_ktepS3",[2]Data!$D:$D,0)-4)/1000,0)</f>
        <v>13.999270000000001</v>
      </c>
      <c r="L123" s="21">
        <f>IFERROR(HLOOKUP(L$24,Demand!data,MATCH("FCSECTORS TOTAL[ALLC,TRANS]_ktepS3",[2]Data!$D:$D,0)-4)/1000,0)</f>
        <v>13.185549999999999</v>
      </c>
      <c r="M123" s="21">
        <f>IFERROR(HLOOKUP(M$24,Demand!data,MATCH("FCSECTORS TOTAL[ALLC,TRANS]_ktepS3",[2]Data!$D:$D,0)-4)/1000,0)</f>
        <v>12.55118</v>
      </c>
      <c r="N123" s="21">
        <f>IFERROR(HLOOKUP(N$24,Demand!data,MATCH("FCSECTORS TOTAL[ALLC,TRANS]_ktepS3",[2]Data!$D:$D,0)-4)/1000,0)</f>
        <v>12.06161</v>
      </c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" customHeight="1" x14ac:dyDescent="0.15">
      <c r="A124" s="1"/>
      <c r="B124" s="42"/>
      <c r="C124" s="4" t="s">
        <v>24</v>
      </c>
      <c r="D124" s="21">
        <f>IFERROR(HLOOKUP(D$24,Demand!data,MATCH("FCSECTORS TOTAL[ALLC,TRANS]_ktepS1",[2]Data!$D:$D,0)-4)/1000,0)</f>
        <v>10.994339999999999</v>
      </c>
      <c r="E124" s="21">
        <f>IFERROR(HLOOKUP(E$24,Demand!data,MATCH("FCSECTORS TOTAL[ALLC,TRANS]_ktepS1",[2]Data!$D:$D,0)-4)/1000,0)</f>
        <v>13.99225</v>
      </c>
      <c r="F124" s="21">
        <f>IFERROR(HLOOKUP(F$24,Demand!data,MATCH("FCSECTORS TOTAL[ALLC,TRANS]_ktepS1",[2]Data!$D:$D,0)-4)/1000,0)</f>
        <v>15.26197</v>
      </c>
      <c r="G124" s="21">
        <f>IFERROR(HLOOKUP(G$24,Demand!data,MATCH("FCSECTORS TOTAL[ALLC,TRANS]_ktepS1",[2]Data!$D:$D,0)-4)/1000,0)</f>
        <v>20.67314</v>
      </c>
      <c r="H124" s="21">
        <f>IFERROR(HLOOKUP(H$24,Demand!data,MATCH("FCSECTORS TOTAL[ALLC,TRANS]_ktepS1",[2]Data!$D:$D,0)-4)/1000,0)</f>
        <v>17.433250000000001</v>
      </c>
      <c r="I124" s="21">
        <f>IFERROR(HLOOKUP(I$24,Demand!data,MATCH("FCSECTORS TOTAL[ALLC,TRANS]_ktepS1",[2]Data!$D:$D,0)-4)/1000,0)</f>
        <v>15.710610000000001</v>
      </c>
      <c r="J124" s="21">
        <f>IFERROR(HLOOKUP(J$24,Demand!data,MATCH("FCSECTORS TOTAL[ALLC,TRANS]_ktepS1",[2]Data!$D:$D,0)-4)/1000,0)</f>
        <v>14.24315</v>
      </c>
      <c r="K124" s="21">
        <f>IFERROR(HLOOKUP(K$24,Demand!data,MATCH("FCSECTORS TOTAL[ALLC,TRANS]_ktepS1",[2]Data!$D:$D,0)-4)/1000,0)</f>
        <v>12.95369</v>
      </c>
      <c r="L124" s="21">
        <f>IFERROR(HLOOKUP(L$24,Demand!data,MATCH("FCSECTORS TOTAL[ALLC,TRANS]_ktepS1",[2]Data!$D:$D,0)-4)/1000,0)</f>
        <v>11.757160000000001</v>
      </c>
      <c r="M124" s="21">
        <f>IFERROR(HLOOKUP(M$24,Demand!data,MATCH("FCSECTORS TOTAL[ALLC,TRANS]_ktepS1",[2]Data!$D:$D,0)-4)/1000,0)</f>
        <v>10.71331</v>
      </c>
      <c r="N124" s="21">
        <f>IFERROR(HLOOKUP(N$24,Demand!data,MATCH("FCSECTORS TOTAL[ALLC,TRANS]_ktepS1",[2]Data!$D:$D,0)-4)/1000,0)</f>
        <v>9.8084699999999998</v>
      </c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" customHeight="1" x14ac:dyDescent="0.15">
      <c r="A125" s="1"/>
      <c r="B125" s="43"/>
      <c r="C125" s="4" t="s">
        <v>25</v>
      </c>
      <c r="D125" s="21">
        <f>IFERROR(HLOOKUP(D$24,Demand!data,MATCH("FCSECTORS TOTAL[ALLC,TRANS]_ktepS2",[2]Data!$D:$D,0)-4)/1000,0)</f>
        <v>10.994339999999999</v>
      </c>
      <c r="E125" s="21">
        <f>IFERROR(HLOOKUP(E$24,Demand!data,MATCH("FCSECTORS TOTAL[ALLC,TRANS]_ktepS2",[2]Data!$D:$D,0)-4)/1000,0)</f>
        <v>13.99225</v>
      </c>
      <c r="F125" s="21">
        <f>IFERROR(HLOOKUP(F$24,Demand!data,MATCH("FCSECTORS TOTAL[ALLC,TRANS]_ktepS2",[2]Data!$D:$D,0)-4)/1000,0)</f>
        <v>15.26197</v>
      </c>
      <c r="G125" s="21">
        <f>IFERROR(HLOOKUP(G$24,Demand!data,MATCH("FCSECTORS TOTAL[ALLC,TRANS]_ktepS2",[2]Data!$D:$D,0)-4)/1000,0)</f>
        <v>20.67314</v>
      </c>
      <c r="H125" s="21">
        <f>IFERROR(HLOOKUP(H$24,Demand!data,MATCH("FCSECTORS TOTAL[ALLC,TRANS]_ktepS2",[2]Data!$D:$D,0)-4)/1000,0)</f>
        <v>17.433250000000001</v>
      </c>
      <c r="I125" s="21">
        <f>IFERROR(HLOOKUP(I$24,Demand!data,MATCH("FCSECTORS TOTAL[ALLC,TRANS]_ktepS2",[2]Data!$D:$D,0)-4)/1000,0)</f>
        <v>15.249649999999999</v>
      </c>
      <c r="J125" s="21">
        <f>IFERROR(HLOOKUP(J$24,Demand!data,MATCH("FCSECTORS TOTAL[ALLC,TRANS]_ktepS2",[2]Data!$D:$D,0)-4)/1000,0)</f>
        <v>12.9534</v>
      </c>
      <c r="K125" s="21">
        <f>IFERROR(HLOOKUP(K$24,Demand!data,MATCH("FCSECTORS TOTAL[ALLC,TRANS]_ktepS2",[2]Data!$D:$D,0)-4)/1000,0)</f>
        <v>11.39475</v>
      </c>
      <c r="L125" s="21">
        <f>IFERROR(HLOOKUP(L$24,Demand!data,MATCH("FCSECTORS TOTAL[ALLC,TRANS]_ktepS2",[2]Data!$D:$D,0)-4)/1000,0)</f>
        <v>10.13757</v>
      </c>
      <c r="M125" s="21">
        <f>IFERROR(HLOOKUP(M$24,Demand!data,MATCH("FCSECTORS TOTAL[ALLC,TRANS]_ktepS2",[2]Data!$D:$D,0)-4)/1000,0)</f>
        <v>9.0370000000000008</v>
      </c>
      <c r="N125" s="21">
        <f>IFERROR(HLOOKUP(N$24,Demand!data,MATCH("FCSECTORS TOTAL[ALLC,TRANS]_ktepS2",[2]Data!$D:$D,0)-4)/1000,0)</f>
        <v>8.1217100000000002</v>
      </c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" customHeight="1" x14ac:dyDescent="0.15">
      <c r="A126" s="1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" customHeight="1" x14ac:dyDescent="0.15">
      <c r="A127" s="1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0.100000000000001" customHeight="1" x14ac:dyDescent="0.15">
      <c r="A128" s="1"/>
      <c r="B128" s="33" t="s">
        <v>50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40" t="s">
        <v>21</v>
      </c>
      <c r="N128" s="40"/>
      <c r="P128" s="1"/>
      <c r="Q128" s="1"/>
      <c r="R128" s="1"/>
      <c r="S128" s="1"/>
      <c r="T128" s="1"/>
      <c r="U128" s="1"/>
      <c r="V128" s="1"/>
      <c r="W128" s="1"/>
    </row>
    <row r="129" spans="1:23" ht="15" customHeight="1" x14ac:dyDescent="0.15">
      <c r="A129" s="1"/>
      <c r="B129" s="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" customHeight="1" x14ac:dyDescent="0.15">
      <c r="A130" s="1"/>
      <c r="B130" s="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" customHeight="1" x14ac:dyDescent="0.15">
      <c r="A131" s="1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" customHeight="1" x14ac:dyDescent="0.15">
      <c r="A132" s="1"/>
      <c r="B132" s="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" customHeight="1" x14ac:dyDescent="0.15">
      <c r="A133" s="1"/>
      <c r="B133" s="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" customHeight="1" x14ac:dyDescent="0.15">
      <c r="A134" s="1"/>
      <c r="B134" s="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" customHeight="1" x14ac:dyDescent="0.15">
      <c r="A135" s="1"/>
      <c r="B135" s="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" customHeight="1" x14ac:dyDescent="0.15">
      <c r="A136" s="1"/>
      <c r="B136" s="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" customHeight="1" x14ac:dyDescent="0.15">
      <c r="A137" s="1"/>
      <c r="B137" s="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" customHeight="1" x14ac:dyDescent="0.15">
      <c r="A138" s="1"/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" customHeight="1" x14ac:dyDescent="0.15">
      <c r="A139" s="1"/>
      <c r="B139" s="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" customHeight="1" x14ac:dyDescent="0.15">
      <c r="A140" s="1"/>
      <c r="B140" s="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" customHeight="1" x14ac:dyDescent="0.15">
      <c r="A141" s="1"/>
      <c r="B141" s="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" customHeight="1" x14ac:dyDescent="0.15">
      <c r="A142" s="1"/>
      <c r="B142" s="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" customHeight="1" x14ac:dyDescent="0.15">
      <c r="A143" s="1"/>
      <c r="B143" s="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" customHeight="1" x14ac:dyDescent="0.15">
      <c r="A144" s="1"/>
      <c r="B144" s="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" customHeight="1" x14ac:dyDescent="0.15">
      <c r="A145" s="1"/>
      <c r="B145" s="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20.100000000000001" customHeight="1" x14ac:dyDescent="0.15">
      <c r="A146" s="1"/>
      <c r="B146" s="6" t="s">
        <v>8</v>
      </c>
      <c r="C146" s="7" t="s">
        <v>4</v>
      </c>
      <c r="D146" s="15">
        <v>2000</v>
      </c>
      <c r="E146" s="15">
        <v>2005</v>
      </c>
      <c r="F146" s="15">
        <v>2010</v>
      </c>
      <c r="G146" s="15">
        <v>2015</v>
      </c>
      <c r="H146" s="15">
        <v>2020</v>
      </c>
      <c r="I146" s="8">
        <v>2025</v>
      </c>
      <c r="J146" s="8">
        <v>2030</v>
      </c>
      <c r="K146" s="8">
        <v>2035</v>
      </c>
      <c r="L146" s="8">
        <v>2040</v>
      </c>
      <c r="M146" s="8">
        <v>2045</v>
      </c>
      <c r="N146" s="8">
        <v>2050</v>
      </c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" customHeight="1" x14ac:dyDescent="0.15">
      <c r="A147" s="1"/>
      <c r="B147" s="37" t="s">
        <v>51</v>
      </c>
      <c r="C147" s="3" t="s">
        <v>23</v>
      </c>
      <c r="D147" s="13">
        <f>IFERROR(HLOOKUP(D$24,Demand!data,MATCH("EIPETOT WEO[ALLC]_ktep/MUS$15ppaS3",[2]Data!$D:$D,0)-4),0)</f>
        <v>130.12</v>
      </c>
      <c r="E147" s="13">
        <f>IFERROR(HLOOKUP(E$24,Demand!data,MATCH("EIPETOT WEO[ALLC]_ktep/MUS$15ppaS3",[2]Data!$D:$D,0)-4),0)</f>
        <v>146.65</v>
      </c>
      <c r="F147" s="13">
        <f>IFERROR(HLOOKUP(F$24,Demand!data,MATCH("EIPETOT WEO[ALLC]_ktep/MUS$15ppaS3",[2]Data!$D:$D,0)-4),0)</f>
        <v>124.28</v>
      </c>
      <c r="G147" s="13">
        <f>IFERROR(HLOOKUP(G$24,Demand!data,MATCH("EIPETOT WEO[ALLC]_ktep/MUS$15ppaS3",[2]Data!$D:$D,0)-4),0)</f>
        <v>111.6</v>
      </c>
      <c r="H147" s="13">
        <f>IFERROR(HLOOKUP(H$24,Demand!data,MATCH("EIPETOT WEO[ALLC]_ktep/MUS$15ppaS3",[2]Data!$D:$D,0)-4),0)</f>
        <v>108.21</v>
      </c>
      <c r="I147" s="13">
        <f>IFERROR(HLOOKUP(I$24,Demand!data,MATCH("EIPETOT WEO[ALLC]_ktep/MUS$15ppaS3",[2]Data!$D:$D,0)-4),0)</f>
        <v>88.52</v>
      </c>
      <c r="J147" s="13">
        <f>IFERROR(HLOOKUP(J$24,Demand!data,MATCH("EIPETOT WEO[ALLC]_ktep/MUS$15ppaS3",[2]Data!$D:$D,0)-4),0)</f>
        <v>74.239999999999995</v>
      </c>
      <c r="K147" s="13">
        <f>IFERROR(HLOOKUP(K$24,Demand!data,MATCH("EIPETOT WEO[ALLC]_ktep/MUS$15ppaS3",[2]Data!$D:$D,0)-4),0)</f>
        <v>64.42</v>
      </c>
      <c r="L147" s="13">
        <f>IFERROR(HLOOKUP(L$24,Demand!data,MATCH("EIPETOT WEO[ALLC]_ktep/MUS$15ppaS3",[2]Data!$D:$D,0)-4),0)</f>
        <v>56.48</v>
      </c>
      <c r="M147" s="13">
        <f>IFERROR(HLOOKUP(M$24,Demand!data,MATCH("EIPETOT WEO[ALLC]_ktep/MUS$15ppaS3",[2]Data!$D:$D,0)-4),0)</f>
        <v>49.15</v>
      </c>
      <c r="N147" s="13">
        <f>IFERROR(HLOOKUP(N$24,Demand!data,MATCH("EIPETOT WEO[ALLC]_ktep/MUS$15ppaS3",[2]Data!$D:$D,0)-4),0)</f>
        <v>42.62</v>
      </c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" customHeight="1" x14ac:dyDescent="0.15">
      <c r="A148" s="1"/>
      <c r="B148" s="38"/>
      <c r="C148" s="4" t="s">
        <v>24</v>
      </c>
      <c r="D148" s="13">
        <f>IFERROR(HLOOKUP(D$24,Demand!data,MATCH("EIPETOT WEO[ALLC]_ktep/MUS$15ppaS1",[2]Data!$D:$D,0)-4),0)</f>
        <v>130.12</v>
      </c>
      <c r="E148" s="13">
        <f>IFERROR(HLOOKUP(E$24,Demand!data,MATCH("EIPETOT WEO[ALLC]_ktep/MUS$15ppaS1",[2]Data!$D:$D,0)-4),0)</f>
        <v>146.65</v>
      </c>
      <c r="F148" s="13">
        <f>IFERROR(HLOOKUP(F$24,Demand!data,MATCH("EIPETOT WEO[ALLC]_ktep/MUS$15ppaS1",[2]Data!$D:$D,0)-4),0)</f>
        <v>124.28</v>
      </c>
      <c r="G148" s="13">
        <f>IFERROR(HLOOKUP(G$24,Demand!data,MATCH("EIPETOT WEO[ALLC]_ktep/MUS$15ppaS1",[2]Data!$D:$D,0)-4),0)</f>
        <v>111.6</v>
      </c>
      <c r="H148" s="13">
        <f>IFERROR(HLOOKUP(H$24,Demand!data,MATCH("EIPETOT WEO[ALLC]_ktep/MUS$15ppaS1",[2]Data!$D:$D,0)-4),0)</f>
        <v>108.21</v>
      </c>
      <c r="I148" s="13">
        <f>IFERROR(HLOOKUP(I$24,Demand!data,MATCH("EIPETOT WEO[ALLC]_ktep/MUS$15ppaS1",[2]Data!$D:$D,0)-4),0)</f>
        <v>88.15</v>
      </c>
      <c r="J148" s="13">
        <f>IFERROR(HLOOKUP(J$24,Demand!data,MATCH("EIPETOT WEO[ALLC]_ktep/MUS$15ppaS1",[2]Data!$D:$D,0)-4),0)</f>
        <v>71.239999999999995</v>
      </c>
      <c r="K148" s="13">
        <f>IFERROR(HLOOKUP(K$24,Demand!data,MATCH("EIPETOT WEO[ALLC]_ktep/MUS$15ppaS1",[2]Data!$D:$D,0)-4),0)</f>
        <v>58.02</v>
      </c>
      <c r="L148" s="13">
        <f>IFERROR(HLOOKUP(L$24,Demand!data,MATCH("EIPETOT WEO[ALLC]_ktep/MUS$15ppaS1",[2]Data!$D:$D,0)-4),0)</f>
        <v>48.12</v>
      </c>
      <c r="M148" s="13">
        <f>IFERROR(HLOOKUP(M$24,Demand!data,MATCH("EIPETOT WEO[ALLC]_ktep/MUS$15ppaS1",[2]Data!$D:$D,0)-4),0)</f>
        <v>39.24</v>
      </c>
      <c r="N148" s="13">
        <f>IFERROR(HLOOKUP(N$24,Demand!data,MATCH("EIPETOT WEO[ALLC]_ktep/MUS$15ppaS1",[2]Data!$D:$D,0)-4),0)</f>
        <v>31.37</v>
      </c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" customHeight="1" x14ac:dyDescent="0.15">
      <c r="A149" s="1"/>
      <c r="B149" s="39"/>
      <c r="C149" s="4" t="s">
        <v>25</v>
      </c>
      <c r="D149" s="13">
        <f>IFERROR(HLOOKUP(D$24,Demand!data,MATCH("EIPETOT WEO[ALLC]_ktep/MUS$15ppaS2",[2]Data!$D:$D,0)-4),0)</f>
        <v>130.12</v>
      </c>
      <c r="E149" s="13">
        <f>IFERROR(HLOOKUP(E$24,Demand!data,MATCH("EIPETOT WEO[ALLC]_ktep/MUS$15ppaS2",[2]Data!$D:$D,0)-4),0)</f>
        <v>146.65</v>
      </c>
      <c r="F149" s="13">
        <f>IFERROR(HLOOKUP(F$24,Demand!data,MATCH("EIPETOT WEO[ALLC]_ktep/MUS$15ppaS2",[2]Data!$D:$D,0)-4),0)</f>
        <v>124.28</v>
      </c>
      <c r="G149" s="13">
        <f>IFERROR(HLOOKUP(G$24,Demand!data,MATCH("EIPETOT WEO[ALLC]_ktep/MUS$15ppaS2",[2]Data!$D:$D,0)-4),0)</f>
        <v>111.6</v>
      </c>
      <c r="H149" s="13">
        <f>IFERROR(HLOOKUP(H$24,Demand!data,MATCH("EIPETOT WEO[ALLC]_ktep/MUS$15ppaS2",[2]Data!$D:$D,0)-4),0)</f>
        <v>108.21</v>
      </c>
      <c r="I149" s="13">
        <f>IFERROR(HLOOKUP(I$24,Demand!data,MATCH("EIPETOT WEO[ALLC]_ktep/MUS$15ppaS2",[2]Data!$D:$D,0)-4),0)</f>
        <v>87.36</v>
      </c>
      <c r="J149" s="13">
        <f>IFERROR(HLOOKUP(J$24,Demand!data,MATCH("EIPETOT WEO[ALLC]_ktep/MUS$15ppaS2",[2]Data!$D:$D,0)-4),0)</f>
        <v>67.260000000000005</v>
      </c>
      <c r="K149" s="13">
        <f>IFERROR(HLOOKUP(K$24,Demand!data,MATCH("EIPETOT WEO[ALLC]_ktep/MUS$15ppaS2",[2]Data!$D:$D,0)-4),0)</f>
        <v>51.75</v>
      </c>
      <c r="L149" s="13">
        <f>IFERROR(HLOOKUP(L$24,Demand!data,MATCH("EIPETOT WEO[ALLC]_ktep/MUS$15ppaS2",[2]Data!$D:$D,0)-4),0)</f>
        <v>41.68</v>
      </c>
      <c r="M149" s="13">
        <f>IFERROR(HLOOKUP(M$24,Demand!data,MATCH("EIPETOT WEO[ALLC]_ktep/MUS$15ppaS2",[2]Data!$D:$D,0)-4),0)</f>
        <v>33.99</v>
      </c>
      <c r="N149" s="13">
        <f>IFERROR(HLOOKUP(N$24,Demand!data,MATCH("EIPETOT WEO[ALLC]_ktep/MUS$15ppaS2",[2]Data!$D:$D,0)-4),0)</f>
        <v>26.44</v>
      </c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" customHeight="1" x14ac:dyDescent="0.15">
      <c r="A150" s="1"/>
      <c r="B150" s="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" customHeight="1" x14ac:dyDescent="0.15">
      <c r="A151" s="1"/>
      <c r="B151" s="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20.100000000000001" customHeight="1" x14ac:dyDescent="0.15">
      <c r="A152" s="1"/>
      <c r="B152" s="33" t="s">
        <v>52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40" t="s">
        <v>21</v>
      </c>
      <c r="N152" s="40"/>
      <c r="P152" s="1"/>
      <c r="Q152" s="1"/>
      <c r="R152" s="1"/>
      <c r="S152" s="1"/>
      <c r="T152" s="1"/>
      <c r="U152" s="1"/>
      <c r="V152" s="1"/>
      <c r="W152" s="1"/>
    </row>
    <row r="153" spans="1:23" ht="15" customHeight="1" x14ac:dyDescent="0.15">
      <c r="A153" s="1"/>
      <c r="B153" s="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" customHeight="1" x14ac:dyDescent="0.15">
      <c r="A154" s="1"/>
      <c r="B154" s="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" customHeight="1" x14ac:dyDescent="0.15">
      <c r="A155" s="1"/>
      <c r="B155" s="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" customHeight="1" x14ac:dyDescent="0.15">
      <c r="A156" s="1"/>
      <c r="B156" s="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" customHeight="1" x14ac:dyDescent="0.15">
      <c r="A157" s="1"/>
      <c r="B157" s="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" customHeight="1" x14ac:dyDescent="0.15">
      <c r="A158" s="1"/>
      <c r="B158" s="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" customHeight="1" x14ac:dyDescent="0.15">
      <c r="A159" s="1"/>
      <c r="B159" s="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" customHeight="1" x14ac:dyDescent="0.15">
      <c r="A160" s="1"/>
      <c r="B160" s="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" customHeight="1" x14ac:dyDescent="0.15">
      <c r="A161" s="1"/>
      <c r="B161" s="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" customHeight="1" x14ac:dyDescent="0.15">
      <c r="A162" s="1"/>
      <c r="B162" s="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" customHeight="1" x14ac:dyDescent="0.15">
      <c r="A163" s="1"/>
      <c r="B163" s="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" customHeight="1" x14ac:dyDescent="0.15">
      <c r="A164" s="1"/>
      <c r="B164" s="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" customHeight="1" x14ac:dyDescent="0.15">
      <c r="A165" s="1"/>
      <c r="B165" s="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" customHeight="1" x14ac:dyDescent="0.15">
      <c r="A166" s="1"/>
      <c r="B166" s="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" customHeight="1" x14ac:dyDescent="0.15">
      <c r="A167" s="1"/>
      <c r="B167" s="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" customHeight="1" x14ac:dyDescent="0.15">
      <c r="A168" s="1"/>
      <c r="B168" s="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" customHeight="1" x14ac:dyDescent="0.15">
      <c r="A169" s="1"/>
      <c r="B169" s="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0.100000000000001" customHeight="1" x14ac:dyDescent="0.15">
      <c r="A170" s="1"/>
      <c r="B170" s="6" t="s">
        <v>6</v>
      </c>
      <c r="C170" s="7" t="s">
        <v>4</v>
      </c>
      <c r="D170" s="15">
        <v>2000</v>
      </c>
      <c r="E170" s="15">
        <v>2005</v>
      </c>
      <c r="F170" s="15">
        <v>2010</v>
      </c>
      <c r="G170" s="15">
        <v>2015</v>
      </c>
      <c r="H170" s="15">
        <v>2020</v>
      </c>
      <c r="I170" s="8">
        <v>2025</v>
      </c>
      <c r="J170" s="8">
        <v>2030</v>
      </c>
      <c r="K170" s="8">
        <v>2035</v>
      </c>
      <c r="L170" s="8">
        <v>2040</v>
      </c>
      <c r="M170" s="8">
        <v>2045</v>
      </c>
      <c r="N170" s="8">
        <v>2050</v>
      </c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" customHeight="1" x14ac:dyDescent="0.15">
      <c r="A171" s="1"/>
      <c r="B171" s="37" t="s">
        <v>52</v>
      </c>
      <c r="C171" s="3" t="s">
        <v>23</v>
      </c>
      <c r="D171" s="21">
        <f>IFERROR(HLOOKUP(D$24,Demand!data,MATCH("SHPEREN[ALLC]_%S3",[2]Data!$D:$D,0)-4),0)</f>
        <v>3.11</v>
      </c>
      <c r="E171" s="21">
        <f>IFERROR(HLOOKUP(E$24,Demand!data,MATCH("SHPEREN[ALLC]_%S3",[2]Data!$D:$D,0)-4),0)</f>
        <v>2.5</v>
      </c>
      <c r="F171" s="21">
        <f>IFERROR(HLOOKUP(F$24,Demand!data,MATCH("SHPEREN[ALLC]_%S3",[2]Data!$D:$D,0)-4),0)</f>
        <v>2.12</v>
      </c>
      <c r="G171" s="21">
        <f>IFERROR(HLOOKUP(G$24,Demand!data,MATCH("SHPEREN[ALLC]_%S3",[2]Data!$D:$D,0)-4),0)</f>
        <v>3.48</v>
      </c>
      <c r="H171" s="21">
        <f>IFERROR(HLOOKUP(H$24,Demand!data,MATCH("SHPEREN[ALLC]_%S3",[2]Data!$D:$D,0)-4),0)</f>
        <v>6.07</v>
      </c>
      <c r="I171" s="21">
        <f>IFERROR(HLOOKUP(I$24,Demand!data,MATCH("SHPEREN[ALLC]_%S3",[2]Data!$D:$D,0)-4),0)</f>
        <v>10.25</v>
      </c>
      <c r="J171" s="21">
        <f>IFERROR(HLOOKUP(J$24,Demand!data,MATCH("SHPEREN[ALLC]_%S3",[2]Data!$D:$D,0)-4),0)</f>
        <v>14.45</v>
      </c>
      <c r="K171" s="21">
        <f>IFERROR(HLOOKUP(K$24,Demand!data,MATCH("SHPEREN[ALLC]_%S3",[2]Data!$D:$D,0)-4),0)</f>
        <v>16.14</v>
      </c>
      <c r="L171" s="21">
        <f>IFERROR(HLOOKUP(L$24,Demand!data,MATCH("SHPEREN[ALLC]_%S3",[2]Data!$D:$D,0)-4),0)</f>
        <v>17.12</v>
      </c>
      <c r="M171" s="21">
        <f>IFERROR(HLOOKUP(M$24,Demand!data,MATCH("SHPEREN[ALLC]_%S3",[2]Data!$D:$D,0)-4),0)</f>
        <v>17.920000000000002</v>
      </c>
      <c r="N171" s="21">
        <f>IFERROR(HLOOKUP(N$24,Demand!data,MATCH("SHPEREN[ALLC]_%S3",[2]Data!$D:$D,0)-4),0)</f>
        <v>18.829999999999998</v>
      </c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" customHeight="1" x14ac:dyDescent="0.15">
      <c r="A172" s="1"/>
      <c r="B172" s="38"/>
      <c r="C172" s="4" t="s">
        <v>24</v>
      </c>
      <c r="D172" s="21">
        <f>IFERROR(HLOOKUP(D$24,Demand!data,MATCH("SHPEREN[ALLC]_%S1",[2]Data!$D:$D,0)-4),0)</f>
        <v>3.11</v>
      </c>
      <c r="E172" s="21">
        <f>IFERROR(HLOOKUP(E$24,Demand!data,MATCH("SHPEREN[ALLC]_%S1",[2]Data!$D:$D,0)-4),0)</f>
        <v>2.5</v>
      </c>
      <c r="F172" s="21">
        <f>IFERROR(HLOOKUP(F$24,Demand!data,MATCH("SHPEREN[ALLC]_%S1",[2]Data!$D:$D,0)-4),0)</f>
        <v>2.12</v>
      </c>
      <c r="G172" s="21">
        <f>IFERROR(HLOOKUP(G$24,Demand!data,MATCH("SHPEREN[ALLC]_%S1",[2]Data!$D:$D,0)-4),0)</f>
        <v>3.48</v>
      </c>
      <c r="H172" s="21">
        <f>IFERROR(HLOOKUP(H$24,Demand!data,MATCH("SHPEREN[ALLC]_%S1",[2]Data!$D:$D,0)-4),0)</f>
        <v>6.07</v>
      </c>
      <c r="I172" s="21">
        <f>IFERROR(HLOOKUP(I$24,Demand!data,MATCH("SHPEREN[ALLC]_%S1",[2]Data!$D:$D,0)-4),0)</f>
        <v>10.050000000000001</v>
      </c>
      <c r="J172" s="21">
        <f>IFERROR(HLOOKUP(J$24,Demand!data,MATCH("SHPEREN[ALLC]_%S1",[2]Data!$D:$D,0)-4),0)</f>
        <v>15.16</v>
      </c>
      <c r="K172" s="21">
        <f>IFERROR(HLOOKUP(K$24,Demand!data,MATCH("SHPEREN[ALLC]_%S1",[2]Data!$D:$D,0)-4),0)</f>
        <v>19.89</v>
      </c>
      <c r="L172" s="21">
        <f>IFERROR(HLOOKUP(L$24,Demand!data,MATCH("SHPEREN[ALLC]_%S1",[2]Data!$D:$D,0)-4),0)</f>
        <v>24.62</v>
      </c>
      <c r="M172" s="21">
        <f>IFERROR(HLOOKUP(M$24,Demand!data,MATCH("SHPEREN[ALLC]_%S1",[2]Data!$D:$D,0)-4),0)</f>
        <v>31.36</v>
      </c>
      <c r="N172" s="21">
        <f>IFERROR(HLOOKUP(N$24,Demand!data,MATCH("SHPEREN[ALLC]_%S1",[2]Data!$D:$D,0)-4),0)</f>
        <v>40.729999999999997</v>
      </c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" customHeight="1" x14ac:dyDescent="0.15">
      <c r="A173" s="1"/>
      <c r="B173" s="39"/>
      <c r="C173" s="4" t="s">
        <v>25</v>
      </c>
      <c r="D173" s="21">
        <f>IFERROR(HLOOKUP(D$24,Demand!data,MATCH("SHPEREN[ALLC]_%S2",[2]Data!$D:$D,0)-4),0)</f>
        <v>3.11</v>
      </c>
      <c r="E173" s="21">
        <f>IFERROR(HLOOKUP(E$24,Demand!data,MATCH("SHPEREN[ALLC]_%S2",[2]Data!$D:$D,0)-4),0)</f>
        <v>2.5</v>
      </c>
      <c r="F173" s="21">
        <f>IFERROR(HLOOKUP(F$24,Demand!data,MATCH("SHPEREN[ALLC]_%S2",[2]Data!$D:$D,0)-4),0)</f>
        <v>2.12</v>
      </c>
      <c r="G173" s="21">
        <f>IFERROR(HLOOKUP(G$24,Demand!data,MATCH("SHPEREN[ALLC]_%S2",[2]Data!$D:$D,0)-4),0)</f>
        <v>3.48</v>
      </c>
      <c r="H173" s="21">
        <f>IFERROR(HLOOKUP(H$24,Demand!data,MATCH("SHPEREN[ALLC]_%S2",[2]Data!$D:$D,0)-4),0)</f>
        <v>6.07</v>
      </c>
      <c r="I173" s="21">
        <f>IFERROR(HLOOKUP(I$24,Demand!data,MATCH("SHPEREN[ALLC]_%S2",[2]Data!$D:$D,0)-4),0)</f>
        <v>9.9600000000000009</v>
      </c>
      <c r="J173" s="21">
        <f>IFERROR(HLOOKUP(J$24,Demand!data,MATCH("SHPEREN[ALLC]_%S2",[2]Data!$D:$D,0)-4),0)</f>
        <v>18.09</v>
      </c>
      <c r="K173" s="21">
        <f>IFERROR(HLOOKUP(K$24,Demand!data,MATCH("SHPEREN[ALLC]_%S2",[2]Data!$D:$D,0)-4),0)</f>
        <v>28.1</v>
      </c>
      <c r="L173" s="21">
        <f>IFERROR(HLOOKUP(L$24,Demand!data,MATCH("SHPEREN[ALLC]_%S2",[2]Data!$D:$D,0)-4),0)</f>
        <v>39.979999999999997</v>
      </c>
      <c r="M173" s="21">
        <f>IFERROR(HLOOKUP(M$24,Demand!data,MATCH("SHPEREN[ALLC]_%S2",[2]Data!$D:$D,0)-4),0)</f>
        <v>49.56</v>
      </c>
      <c r="N173" s="21">
        <f>IFERROR(HLOOKUP(N$24,Demand!data,MATCH("SHPEREN[ALLC]_%S2",[2]Data!$D:$D,0)-4),0)</f>
        <v>64.16</v>
      </c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" customHeight="1" x14ac:dyDescent="0.15">
      <c r="A174" s="1"/>
      <c r="B174" s="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" customHeight="1" x14ac:dyDescent="0.15">
      <c r="A175" s="1"/>
      <c r="B175" s="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0.100000000000001" customHeight="1" x14ac:dyDescent="0.15">
      <c r="A176" s="1"/>
      <c r="B176" s="33" t="s">
        <v>53</v>
      </c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40" t="s">
        <v>21</v>
      </c>
      <c r="N176" s="40"/>
      <c r="P176" s="1"/>
      <c r="Q176" s="1"/>
      <c r="R176" s="1"/>
      <c r="S176" s="1"/>
      <c r="T176" s="1"/>
      <c r="U176" s="1"/>
      <c r="V176" s="1"/>
      <c r="W176" s="1"/>
    </row>
    <row r="177" spans="1:23" ht="15" customHeight="1" x14ac:dyDescent="0.15">
      <c r="A177" s="1"/>
      <c r="B177" s="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" customHeight="1" x14ac:dyDescent="0.15">
      <c r="A178" s="1"/>
      <c r="B178" s="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" customHeight="1" x14ac:dyDescent="0.15">
      <c r="A179" s="1"/>
      <c r="B179" s="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" customHeight="1" x14ac:dyDescent="0.15">
      <c r="A180" s="1"/>
      <c r="B180" s="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" customHeight="1" x14ac:dyDescent="0.15">
      <c r="A181" s="1"/>
      <c r="B181" s="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" customHeight="1" x14ac:dyDescent="0.15">
      <c r="A182" s="1"/>
      <c r="B182" s="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" customHeight="1" x14ac:dyDescent="0.15">
      <c r="A183" s="1"/>
      <c r="B183" s="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" customHeight="1" x14ac:dyDescent="0.15">
      <c r="A184" s="1"/>
      <c r="B184" s="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" customHeight="1" x14ac:dyDescent="0.15">
      <c r="A185" s="1"/>
      <c r="B185" s="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" customHeight="1" x14ac:dyDescent="0.15">
      <c r="A186" s="1"/>
      <c r="B186" s="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" customHeight="1" x14ac:dyDescent="0.15">
      <c r="A187" s="1"/>
      <c r="B187" s="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" customHeight="1" x14ac:dyDescent="0.15">
      <c r="A188" s="1"/>
      <c r="B188" s="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" customHeight="1" x14ac:dyDescent="0.15">
      <c r="A189" s="1"/>
      <c r="B189" s="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" customHeight="1" x14ac:dyDescent="0.15">
      <c r="A190" s="1"/>
      <c r="B190" s="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" customHeight="1" x14ac:dyDescent="0.15">
      <c r="A191" s="1"/>
      <c r="B191" s="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" customHeight="1" x14ac:dyDescent="0.15">
      <c r="A192" s="1"/>
      <c r="B192" s="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" customHeight="1" x14ac:dyDescent="0.15">
      <c r="A193" s="1"/>
      <c r="B193" s="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20.100000000000001" customHeight="1" x14ac:dyDescent="0.15">
      <c r="A194" s="1"/>
      <c r="B194" s="6" t="s">
        <v>6</v>
      </c>
      <c r="C194" s="7" t="s">
        <v>4</v>
      </c>
      <c r="D194" s="15">
        <v>2000</v>
      </c>
      <c r="E194" s="15">
        <v>2005</v>
      </c>
      <c r="F194" s="15">
        <v>2010</v>
      </c>
      <c r="G194" s="15">
        <v>2015</v>
      </c>
      <c r="H194" s="15">
        <v>2020</v>
      </c>
      <c r="I194" s="8">
        <v>2025</v>
      </c>
      <c r="J194" s="8">
        <v>2030</v>
      </c>
      <c r="K194" s="8">
        <v>2035</v>
      </c>
      <c r="L194" s="8">
        <v>2040</v>
      </c>
      <c r="M194" s="8">
        <v>2045</v>
      </c>
      <c r="N194" s="8">
        <v>2050</v>
      </c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" customHeight="1" x14ac:dyDescent="0.15">
      <c r="A195" s="1"/>
      <c r="B195" s="37" t="s">
        <v>53</v>
      </c>
      <c r="C195" s="3" t="s">
        <v>23</v>
      </c>
      <c r="D195" s="21">
        <f>IFERROR(HLOOKUP(D$24,Demand!data,MATCH("SHFCREN[ALLC]_%S3",[2]Data!$D:$D,0)-4),0)</f>
        <v>5.27</v>
      </c>
      <c r="E195" s="21">
        <f>IFERROR(HLOOKUP(E$24,Demand!data,MATCH("SHFCREN[ALLC]_%S3",[2]Data!$D:$D,0)-4),0)</f>
        <v>4.54</v>
      </c>
      <c r="F195" s="21">
        <f>IFERROR(HLOOKUP(F$24,Demand!data,MATCH("SHFCREN[ALLC]_%S3",[2]Data!$D:$D,0)-4),0)</f>
        <v>3.3</v>
      </c>
      <c r="G195" s="21">
        <f>IFERROR(HLOOKUP(G$24,Demand!data,MATCH("SHFCREN[ALLC]_%S3",[2]Data!$D:$D,0)-4),0)</f>
        <v>4.55</v>
      </c>
      <c r="H195" s="21">
        <f>IFERROR(HLOOKUP(H$24,Demand!data,MATCH("SHFCREN[ALLC]_%S3",[2]Data!$D:$D,0)-4),0)</f>
        <v>7.94</v>
      </c>
      <c r="I195" s="21">
        <f>IFERROR(HLOOKUP(I$24,Demand!data,MATCH("SHFCREN[ALLC]_%S3",[2]Data!$D:$D,0)-4),0)</f>
        <v>12.41</v>
      </c>
      <c r="J195" s="21">
        <f>IFERROR(HLOOKUP(J$24,Demand!data,MATCH("SHFCREN[ALLC]_%S3",[2]Data!$D:$D,0)-4),0)</f>
        <v>18.690000000000001</v>
      </c>
      <c r="K195" s="21">
        <f>IFERROR(HLOOKUP(K$24,Demand!data,MATCH("SHFCREN[ALLC]_%S3",[2]Data!$D:$D,0)-4),0)</f>
        <v>22.04</v>
      </c>
      <c r="L195" s="21">
        <f>IFERROR(HLOOKUP(L$24,Demand!data,MATCH("SHFCREN[ALLC]_%S3",[2]Data!$D:$D,0)-4),0)</f>
        <v>24.2</v>
      </c>
      <c r="M195" s="21">
        <f>IFERROR(HLOOKUP(M$24,Demand!data,MATCH("SHFCREN[ALLC]_%S3",[2]Data!$D:$D,0)-4),0)</f>
        <v>25.98</v>
      </c>
      <c r="N195" s="21">
        <f>IFERROR(HLOOKUP(N$24,Demand!data,MATCH("SHFCREN[ALLC]_%S3",[2]Data!$D:$D,0)-4),0)</f>
        <v>27.72</v>
      </c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" customHeight="1" x14ac:dyDescent="0.15">
      <c r="A196" s="1"/>
      <c r="B196" s="38"/>
      <c r="C196" s="4" t="s">
        <v>24</v>
      </c>
      <c r="D196" s="21">
        <f>IFERROR(HLOOKUP(D$24,Demand!data,MATCH("SHFCREN[ALLC]_%S1",[2]Data!$D:$D,0)-4),0)</f>
        <v>5.27</v>
      </c>
      <c r="E196" s="21">
        <f>IFERROR(HLOOKUP(E$24,Demand!data,MATCH("SHFCREN[ALLC]_%S1",[2]Data!$D:$D,0)-4),0)</f>
        <v>4.54</v>
      </c>
      <c r="F196" s="21">
        <f>IFERROR(HLOOKUP(F$24,Demand!data,MATCH("SHFCREN[ALLC]_%S1",[2]Data!$D:$D,0)-4),0)</f>
        <v>3.3</v>
      </c>
      <c r="G196" s="21">
        <f>IFERROR(HLOOKUP(G$24,Demand!data,MATCH("SHFCREN[ALLC]_%S1",[2]Data!$D:$D,0)-4),0)</f>
        <v>4.55</v>
      </c>
      <c r="H196" s="21">
        <f>IFERROR(HLOOKUP(H$24,Demand!data,MATCH("SHFCREN[ALLC]_%S1",[2]Data!$D:$D,0)-4),0)</f>
        <v>7.94</v>
      </c>
      <c r="I196" s="21">
        <f>IFERROR(HLOOKUP(I$24,Demand!data,MATCH("SHFCREN[ALLC]_%S1",[2]Data!$D:$D,0)-4),0)</f>
        <v>12.07</v>
      </c>
      <c r="J196" s="21">
        <f>IFERROR(HLOOKUP(J$24,Demand!data,MATCH("SHFCREN[ALLC]_%S1",[2]Data!$D:$D,0)-4),0)</f>
        <v>19.48</v>
      </c>
      <c r="K196" s="21">
        <f>IFERROR(HLOOKUP(K$24,Demand!data,MATCH("SHFCREN[ALLC]_%S1",[2]Data!$D:$D,0)-4),0)</f>
        <v>26.86</v>
      </c>
      <c r="L196" s="21">
        <f>IFERROR(HLOOKUP(L$24,Demand!data,MATCH("SHFCREN[ALLC]_%S1",[2]Data!$D:$D,0)-4),0)</f>
        <v>33.799999999999997</v>
      </c>
      <c r="M196" s="21">
        <f>IFERROR(HLOOKUP(M$24,Demand!data,MATCH("SHFCREN[ALLC]_%S1",[2]Data!$D:$D,0)-4),0)</f>
        <v>41.74</v>
      </c>
      <c r="N196" s="21">
        <f>IFERROR(HLOOKUP(N$24,Demand!data,MATCH("SHFCREN[ALLC]_%S1",[2]Data!$D:$D,0)-4),0)</f>
        <v>51.53</v>
      </c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" customHeight="1" x14ac:dyDescent="0.15">
      <c r="A197" s="1"/>
      <c r="B197" s="39"/>
      <c r="C197" s="4" t="s">
        <v>25</v>
      </c>
      <c r="D197" s="21">
        <f>IFERROR(HLOOKUP(D$24,Demand!data,MATCH("SHFCREN[ALLC]_%S2",[2]Data!$D:$D,0)-4),0)</f>
        <v>5.27</v>
      </c>
      <c r="E197" s="21">
        <f>IFERROR(HLOOKUP(E$24,Demand!data,MATCH("SHFCREN[ALLC]_%S2",[2]Data!$D:$D,0)-4),0)</f>
        <v>4.54</v>
      </c>
      <c r="F197" s="21">
        <f>IFERROR(HLOOKUP(F$24,Demand!data,MATCH("SHFCREN[ALLC]_%S2",[2]Data!$D:$D,0)-4),0)</f>
        <v>3.3</v>
      </c>
      <c r="G197" s="21">
        <f>IFERROR(HLOOKUP(G$24,Demand!data,MATCH("SHFCREN[ALLC]_%S2",[2]Data!$D:$D,0)-4),0)</f>
        <v>4.55</v>
      </c>
      <c r="H197" s="21">
        <f>IFERROR(HLOOKUP(H$24,Demand!data,MATCH("SHFCREN[ALLC]_%S2",[2]Data!$D:$D,0)-4),0)</f>
        <v>7.94</v>
      </c>
      <c r="I197" s="21">
        <f>IFERROR(HLOOKUP(I$24,Demand!data,MATCH("SHFCREN[ALLC]_%S2",[2]Data!$D:$D,0)-4),0)</f>
        <v>12.11</v>
      </c>
      <c r="J197" s="21">
        <f>IFERROR(HLOOKUP(J$24,Demand!data,MATCH("SHFCREN[ALLC]_%S2",[2]Data!$D:$D,0)-4),0)</f>
        <v>22.82</v>
      </c>
      <c r="K197" s="21">
        <f>IFERROR(HLOOKUP(K$24,Demand!data,MATCH("SHFCREN[ALLC]_%S2",[2]Data!$D:$D,0)-4),0)</f>
        <v>34.93</v>
      </c>
      <c r="L197" s="21">
        <f>IFERROR(HLOOKUP(L$24,Demand!data,MATCH("SHFCREN[ALLC]_%S2",[2]Data!$D:$D,0)-4),0)</f>
        <v>46.7</v>
      </c>
      <c r="M197" s="21">
        <f>IFERROR(HLOOKUP(M$24,Demand!data,MATCH("SHFCREN[ALLC]_%S2",[2]Data!$D:$D,0)-4),0)</f>
        <v>55.82</v>
      </c>
      <c r="N197" s="21">
        <f>IFERROR(HLOOKUP(N$24,Demand!data,MATCH("SHFCREN[ALLC]_%S2",[2]Data!$D:$D,0)-4),0)</f>
        <v>68.38</v>
      </c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" customHeight="1" x14ac:dyDescent="0.15">
      <c r="A200" s="1"/>
      <c r="B200" s="1" t="s">
        <v>34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" customHeight="1" x14ac:dyDescent="0.15">
      <c r="A202" s="1"/>
      <c r="B202" s="1" t="s">
        <v>13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</sheetData>
  <mergeCells count="23">
    <mergeCell ref="B147:B149"/>
    <mergeCell ref="M152:N152"/>
    <mergeCell ref="B171:B173"/>
    <mergeCell ref="M176:N176"/>
    <mergeCell ref="B195:B197"/>
    <mergeCell ref="B94:B96"/>
    <mergeCell ref="M98:N98"/>
    <mergeCell ref="B117:B119"/>
    <mergeCell ref="B120:B122"/>
    <mergeCell ref="B123:B125"/>
    <mergeCell ref="M128:N128"/>
    <mergeCell ref="B76:B78"/>
    <mergeCell ref="B79:B81"/>
    <mergeCell ref="B82:B84"/>
    <mergeCell ref="B85:B87"/>
    <mergeCell ref="B88:B90"/>
    <mergeCell ref="B91:B93"/>
    <mergeCell ref="M6:N6"/>
    <mergeCell ref="B25:B27"/>
    <mergeCell ref="M30:N30"/>
    <mergeCell ref="M32:N32"/>
    <mergeCell ref="B51:B53"/>
    <mergeCell ref="M55:N55"/>
  </mergeCells>
  <conditionalFormatting sqref="C1:K5 C7:K23 C28:K29 C198:K1048576">
    <cfRule type="cellIs" dxfId="52" priority="20" operator="equal">
      <formula>"n.a."</formula>
    </cfRule>
  </conditionalFormatting>
  <conditionalFormatting sqref="C31:K49">
    <cfRule type="cellIs" dxfId="51" priority="12" operator="equal">
      <formula>"n.a."</formula>
    </cfRule>
  </conditionalFormatting>
  <conditionalFormatting sqref="C54:K74">
    <cfRule type="cellIs" dxfId="50" priority="11" operator="equal">
      <formula>"n.a."</formula>
    </cfRule>
  </conditionalFormatting>
  <conditionalFormatting sqref="C97:K115">
    <cfRule type="cellIs" dxfId="49" priority="10" operator="equal">
      <formula>"n.a."</formula>
    </cfRule>
  </conditionalFormatting>
  <conditionalFormatting sqref="C126:K127">
    <cfRule type="cellIs" dxfId="48" priority="13" operator="equal">
      <formula>"n.a."</formula>
    </cfRule>
  </conditionalFormatting>
  <conditionalFormatting sqref="C129:K145">
    <cfRule type="cellIs" dxfId="47" priority="8" operator="equal">
      <formula>"n.a."</formula>
    </cfRule>
  </conditionalFormatting>
  <conditionalFormatting sqref="C150:K151">
    <cfRule type="cellIs" dxfId="46" priority="6" operator="equal">
      <formula>"n.a."</formula>
    </cfRule>
  </conditionalFormatting>
  <conditionalFormatting sqref="C153:K169">
    <cfRule type="cellIs" dxfId="45" priority="5" operator="equal">
      <formula>"n.a."</formula>
    </cfRule>
  </conditionalFormatting>
  <conditionalFormatting sqref="C174:K175">
    <cfRule type="cellIs" dxfId="44" priority="3" operator="equal">
      <formula>"n.a."</formula>
    </cfRule>
  </conditionalFormatting>
  <conditionalFormatting sqref="C177:K193">
    <cfRule type="cellIs" dxfId="43" priority="2" operator="equal">
      <formula>"n.a."</formula>
    </cfRule>
  </conditionalFormatting>
  <conditionalFormatting sqref="C24:N24 D25:N27">
    <cfRule type="cellIs" dxfId="42" priority="18" operator="equal">
      <formula>"n.a."</formula>
    </cfRule>
  </conditionalFormatting>
  <conditionalFormatting sqref="C50:N50 D51:N53">
    <cfRule type="cellIs" dxfId="41" priority="17" operator="equal">
      <formula>"n.a."</formula>
    </cfRule>
  </conditionalFormatting>
  <conditionalFormatting sqref="C75:N75">
    <cfRule type="cellIs" dxfId="40" priority="16" operator="equal">
      <formula>"n.a."</formula>
    </cfRule>
  </conditionalFormatting>
  <conditionalFormatting sqref="C116:N116">
    <cfRule type="cellIs" dxfId="39" priority="15" operator="equal">
      <formula>"n.a."</formula>
    </cfRule>
  </conditionalFormatting>
  <conditionalFormatting sqref="C146:N146 D147:N149">
    <cfRule type="cellIs" dxfId="38" priority="7" operator="equal">
      <formula>"n.a."</formula>
    </cfRule>
  </conditionalFormatting>
  <conditionalFormatting sqref="C170:N170 D171:N173">
    <cfRule type="cellIs" dxfId="37" priority="4" operator="equal">
      <formula>"n.a."</formula>
    </cfRule>
  </conditionalFormatting>
  <conditionalFormatting sqref="C194:N194 D195:N199">
    <cfRule type="cellIs" dxfId="36" priority="1" operator="equal">
      <formula>"n.a."</formula>
    </cfRule>
  </conditionalFormatting>
  <conditionalFormatting sqref="D76:N96">
    <cfRule type="cellIs" dxfId="35" priority="9" operator="equal">
      <formula>"n.a."</formula>
    </cfRule>
  </conditionalFormatting>
  <conditionalFormatting sqref="D117:N125">
    <cfRule type="cellIs" dxfId="34" priority="14" operator="equal">
      <formula>"n.a."</formula>
    </cfRule>
  </conditionalFormatting>
  <conditionalFormatting sqref="L2:O3">
    <cfRule type="cellIs" dxfId="33" priority="19" operator="equal">
      <formula>"n.a."</formula>
    </cfRule>
  </conditionalFormatting>
  <hyperlinks>
    <hyperlink ref="B4" r:id="rId1" xr:uid="{0A6B9C0E-C611-4C6A-A02F-C12454FC12D1}"/>
    <hyperlink ref="M98:N98" location="Intro!Scenario_definitions" display="Read Scenario Definition" xr:uid="{49F77D8B-383F-40A9-AD34-2A8425D1D274}"/>
    <hyperlink ref="M55:N55" location="Intro!Scenario_definitions" display="Read Scenario Definition" xr:uid="{733E7D1E-8BDC-44AB-9C45-FE69583197D9}"/>
    <hyperlink ref="M32:N32" location="Intro!Scenario_definitions" display="Read Scenario Definition" xr:uid="{2C2822F8-F24A-42F2-AFAE-22E6588E181D}"/>
    <hyperlink ref="M128:N128" location="Intro!Scenario_definitions" display="Read Scenario Definition" xr:uid="{B6D3342F-D63A-45F0-BB84-F0B7D9CF0EF5}"/>
    <hyperlink ref="M152:N152" location="Intro!Scenario_definitions" display="Read Scenario Definition" xr:uid="{2D5536C8-897C-4841-929E-C0F31AE5027C}"/>
    <hyperlink ref="M176:N176" location="Intro!Scenario_definitions" display="Read Scenario Definition" xr:uid="{F7962154-8806-444B-890E-16E447603C27}"/>
    <hyperlink ref="M6:N6" location="Intro!Scenario_definitions" display="Read Scenario Definition" xr:uid="{01E4EF3D-F50C-4EC9-8935-91B4FA498721}"/>
  </hyperlinks>
  <pageMargins left="0.70866141732283472" right="0.70866141732283472" top="0.74803149606299213" bottom="0.74803149606299213" header="0.31496062992125984" footer="0.31496062992125984"/>
  <pageSetup paperSize="9" scale="65" fitToHeight="3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185B-40E7-4D28-9453-3D007E8F3989}">
  <sheetPr codeName="Feuil10">
    <tabColor theme="4"/>
    <pageSetUpPr fitToPage="1"/>
  </sheetPr>
  <dimension ref="A1:W169"/>
  <sheetViews>
    <sheetView zoomScaleNormal="100" workbookViewId="0">
      <selection sqref="A1:N165"/>
    </sheetView>
  </sheetViews>
  <sheetFormatPr baseColWidth="10" defaultColWidth="10" defaultRowHeight="15" customHeight="1" x14ac:dyDescent="0.15"/>
  <cols>
    <col min="1" max="1" width="3.7109375" customWidth="1"/>
    <col min="2" max="2" width="35.7109375" customWidth="1"/>
    <col min="3" max="3" width="13.7109375" customWidth="1"/>
    <col min="4" max="7" width="11.85546875" customWidth="1"/>
    <col min="8" max="14" width="11.85546875" bestFit="1" customWidth="1"/>
  </cols>
  <sheetData>
    <row r="1" spans="1:23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 x14ac:dyDescent="0.15">
      <c r="A2" s="17"/>
      <c r="B2" s="18" t="s">
        <v>57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"/>
      <c r="Q2" s="1"/>
      <c r="R2" s="1"/>
      <c r="S2" s="1"/>
      <c r="T2" s="1"/>
      <c r="U2" s="1"/>
      <c r="V2" s="1"/>
      <c r="W2" s="1"/>
    </row>
    <row r="3" spans="1:23" ht="15" customHeight="1" x14ac:dyDescent="0.15">
      <c r="A3" s="2"/>
      <c r="B3" s="9" t="str">
        <f>[1]Data!A2&amp;" Energy Projections"</f>
        <v>Argentina Energy Projections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 t="str">
        <f>[1]Data!D2&amp;""</f>
        <v>06-2025</v>
      </c>
      <c r="O3" s="2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15">
      <c r="A4" s="1"/>
      <c r="B4" s="10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3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0.100000000000001" customHeight="1" x14ac:dyDescent="0.15">
      <c r="A6" s="1"/>
      <c r="B6" s="33" t="s">
        <v>81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40" t="s">
        <v>21</v>
      </c>
      <c r="N6" s="40"/>
      <c r="P6" s="1"/>
      <c r="Q6" s="1"/>
      <c r="R6" s="1"/>
      <c r="S6" s="1"/>
      <c r="T6" s="1"/>
      <c r="U6" s="1"/>
      <c r="V6" s="1"/>
      <c r="W6" s="1"/>
    </row>
    <row r="7" spans="1:23" ht="15" customHeight="1" x14ac:dyDescent="0.1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15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15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15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15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15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1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1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1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15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15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1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15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15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15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customHeight="1" x14ac:dyDescent="0.15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customHeight="1" x14ac:dyDescent="0.15">
      <c r="A23" s="1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" customHeight="1" x14ac:dyDescent="0.15">
      <c r="A24" s="1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0.100000000000001" customHeight="1" x14ac:dyDescent="0.15">
      <c r="A25" s="1"/>
      <c r="B25" s="6" t="s">
        <v>6</v>
      </c>
      <c r="C25" s="7" t="s">
        <v>4</v>
      </c>
      <c r="D25" s="15">
        <v>2000</v>
      </c>
      <c r="E25" s="15">
        <v>2005</v>
      </c>
      <c r="F25" s="15">
        <v>2010</v>
      </c>
      <c r="G25" s="15">
        <v>2015</v>
      </c>
      <c r="H25" s="15">
        <v>2020</v>
      </c>
      <c r="I25" s="8">
        <v>2025</v>
      </c>
      <c r="J25" s="8">
        <v>2030</v>
      </c>
      <c r="K25" s="8">
        <v>2035</v>
      </c>
      <c r="L25" s="8">
        <v>2040</v>
      </c>
      <c r="M25" s="8">
        <v>2045</v>
      </c>
      <c r="N25" s="8">
        <v>2050</v>
      </c>
      <c r="O25" s="1"/>
      <c r="P25" s="1"/>
      <c r="Q25" s="1"/>
      <c r="R25" s="1"/>
      <c r="S25" s="1"/>
      <c r="T25" s="1"/>
      <c r="U25" s="1"/>
      <c r="V25" s="1"/>
      <c r="W25" s="1"/>
    </row>
    <row r="26" spans="1:23" ht="15" customHeight="1" x14ac:dyDescent="0.15">
      <c r="A26" s="1"/>
      <c r="B26" s="37" t="s">
        <v>82</v>
      </c>
      <c r="C26" s="3" t="s">
        <v>23</v>
      </c>
      <c r="D26" s="21">
        <f>IFERROR(HLOOKUP(D$25,Electricity!data,MATCH("SHFCFUEL[ALLC,ELE]_%S3",[1]Data!$D:$D,0)-4),0)</f>
        <v>14.56</v>
      </c>
      <c r="E26" s="21">
        <f>IFERROR(HLOOKUP(E$25,Electricity!data,MATCH("SHFCFUEL[ALLC,ELE]_%S3",[1]Data!$D:$D,0)-4),0)</f>
        <v>16.39</v>
      </c>
      <c r="F26" s="21">
        <f>IFERROR(HLOOKUP(F$25,Electricity!data,MATCH("SHFCFUEL[ALLC,ELE]_%S3",[1]Data!$D:$D,0)-4),0)</f>
        <v>18.510000000000002</v>
      </c>
      <c r="G26" s="21">
        <f>IFERROR(HLOOKUP(G$25,Electricity!data,MATCH("SHFCFUEL[ALLC,ELE]_%S3",[1]Data!$D:$D,0)-4),0)</f>
        <v>19.22</v>
      </c>
      <c r="H26" s="21">
        <f>IFERROR(HLOOKUP(H$25,Electricity!data,MATCH("SHFCFUEL[ALLC,ELE]_%S3",[1]Data!$D:$D,0)-4),0)</f>
        <v>21.05</v>
      </c>
      <c r="I26" s="21">
        <f>IFERROR(HLOOKUP(I$25,Electricity!data,MATCH("SHFCFUEL[ALLC,ELE]_%S3",[1]Data!$D:$D,0)-4),0)</f>
        <v>20.21</v>
      </c>
      <c r="J26" s="21">
        <f>IFERROR(HLOOKUP(J$25,Electricity!data,MATCH("SHFCFUEL[ALLC,ELE]_%S3",[1]Data!$D:$D,0)-4),0)</f>
        <v>21.84</v>
      </c>
      <c r="K26" s="21">
        <f>IFERROR(HLOOKUP(K$25,Electricity!data,MATCH("SHFCFUEL[ALLC,ELE]_%S3",[1]Data!$D:$D,0)-4),0)</f>
        <v>22.39</v>
      </c>
      <c r="L26" s="21">
        <f>IFERROR(HLOOKUP(L$25,Electricity!data,MATCH("SHFCFUEL[ALLC,ELE]_%S3",[1]Data!$D:$D,0)-4),0)</f>
        <v>22.83</v>
      </c>
      <c r="M26" s="21">
        <f>IFERROR(HLOOKUP(M$25,Electricity!data,MATCH("SHFCFUEL[ALLC,ELE]_%S3",[1]Data!$D:$D,0)-4),0)</f>
        <v>23.01</v>
      </c>
      <c r="N26" s="21">
        <f>IFERROR(HLOOKUP(N$25,Electricity!data,MATCH("SHFCFUEL[ALLC,ELE]_%S3",[1]Data!$D:$D,0)-4),0)</f>
        <v>23.09</v>
      </c>
      <c r="O26" s="1"/>
      <c r="P26" s="1"/>
      <c r="Q26" s="1"/>
      <c r="R26" s="1"/>
      <c r="S26" s="1"/>
      <c r="T26" s="1"/>
      <c r="U26" s="1"/>
      <c r="V26" s="1"/>
      <c r="W26" s="1"/>
    </row>
    <row r="27" spans="1:23" ht="15" customHeight="1" x14ac:dyDescent="0.15">
      <c r="A27" s="1"/>
      <c r="B27" s="38"/>
      <c r="C27" s="4" t="s">
        <v>24</v>
      </c>
      <c r="D27" s="21">
        <f>IFERROR(HLOOKUP(D$25,Electricity!data,MATCH("SHFCFUEL[ALLC,ELE]_%S1",[1]Data!$D:$D,0)-4),0)</f>
        <v>14.56</v>
      </c>
      <c r="E27" s="21">
        <f>IFERROR(HLOOKUP(E$25,Electricity!data,MATCH("SHFCFUEL[ALLC,ELE]_%S1",[1]Data!$D:$D,0)-4),0)</f>
        <v>16.39</v>
      </c>
      <c r="F27" s="21">
        <f>IFERROR(HLOOKUP(F$25,Electricity!data,MATCH("SHFCFUEL[ALLC,ELE]_%S1",[1]Data!$D:$D,0)-4),0)</f>
        <v>18.510000000000002</v>
      </c>
      <c r="G27" s="21">
        <f>IFERROR(HLOOKUP(G$25,Electricity!data,MATCH("SHFCFUEL[ALLC,ELE]_%S1",[1]Data!$D:$D,0)-4),0)</f>
        <v>19.22</v>
      </c>
      <c r="H27" s="21">
        <f>IFERROR(HLOOKUP(H$25,Electricity!data,MATCH("SHFCFUEL[ALLC,ELE]_%S1",[1]Data!$D:$D,0)-4),0)</f>
        <v>21.05</v>
      </c>
      <c r="I27" s="21">
        <f>IFERROR(HLOOKUP(I$25,Electricity!data,MATCH("SHFCFUEL[ALLC,ELE]_%S1",[1]Data!$D:$D,0)-4),0)</f>
        <v>20.66</v>
      </c>
      <c r="J27" s="21">
        <f>IFERROR(HLOOKUP(J$25,Electricity!data,MATCH("SHFCFUEL[ALLC,ELE]_%S1",[1]Data!$D:$D,0)-4),0)</f>
        <v>24.42</v>
      </c>
      <c r="K27" s="21">
        <f>IFERROR(HLOOKUP(K$25,Electricity!data,MATCH("SHFCFUEL[ALLC,ELE]_%S1",[1]Data!$D:$D,0)-4),0)</f>
        <v>27.01</v>
      </c>
      <c r="L27" s="21">
        <f>IFERROR(HLOOKUP(L$25,Electricity!data,MATCH("SHFCFUEL[ALLC,ELE]_%S1",[1]Data!$D:$D,0)-4),0)</f>
        <v>29.68</v>
      </c>
      <c r="M27" s="21">
        <f>IFERROR(HLOOKUP(M$25,Electricity!data,MATCH("SHFCFUEL[ALLC,ELE]_%S1",[1]Data!$D:$D,0)-4),0)</f>
        <v>32.4</v>
      </c>
      <c r="N27" s="21">
        <f>IFERROR(HLOOKUP(N$25,Electricity!data,MATCH("SHFCFUEL[ALLC,ELE]_%S1",[1]Data!$D:$D,0)-4),0)</f>
        <v>35.119999999999997</v>
      </c>
      <c r="O27" s="1"/>
      <c r="P27" s="1"/>
      <c r="Q27" s="1"/>
      <c r="R27" s="1"/>
      <c r="S27" s="1"/>
      <c r="T27" s="1"/>
      <c r="U27" s="1"/>
      <c r="V27" s="1"/>
      <c r="W27" s="1"/>
    </row>
    <row r="28" spans="1:23" ht="15" customHeight="1" x14ac:dyDescent="0.15">
      <c r="A28" s="1"/>
      <c r="B28" s="39"/>
      <c r="C28" s="4" t="s">
        <v>25</v>
      </c>
      <c r="D28" s="21">
        <f>IFERROR(HLOOKUP(D$25,Electricity!data,MATCH("SHFCFUEL[ALLC,ELE]_%S2",[1]Data!$D:$D,0)-4),0)</f>
        <v>14.56</v>
      </c>
      <c r="E28" s="21">
        <f>IFERROR(HLOOKUP(E$25,Electricity!data,MATCH("SHFCFUEL[ALLC,ELE]_%S2",[1]Data!$D:$D,0)-4),0)</f>
        <v>16.39</v>
      </c>
      <c r="F28" s="21">
        <f>IFERROR(HLOOKUP(F$25,Electricity!data,MATCH("SHFCFUEL[ALLC,ELE]_%S2",[1]Data!$D:$D,0)-4),0)</f>
        <v>18.510000000000002</v>
      </c>
      <c r="G28" s="21">
        <f>IFERROR(HLOOKUP(G$25,Electricity!data,MATCH("SHFCFUEL[ALLC,ELE]_%S2",[1]Data!$D:$D,0)-4),0)</f>
        <v>19.22</v>
      </c>
      <c r="H28" s="21">
        <f>IFERROR(HLOOKUP(H$25,Electricity!data,MATCH("SHFCFUEL[ALLC,ELE]_%S2",[1]Data!$D:$D,0)-4),0)</f>
        <v>21.05</v>
      </c>
      <c r="I28" s="21">
        <f>IFERROR(HLOOKUP(I$25,Electricity!data,MATCH("SHFCFUEL[ALLC,ELE]_%S2",[1]Data!$D:$D,0)-4),0)</f>
        <v>21.3</v>
      </c>
      <c r="J28" s="21">
        <f>IFERROR(HLOOKUP(J$25,Electricity!data,MATCH("SHFCFUEL[ALLC,ELE]_%S2",[1]Data!$D:$D,0)-4),0)</f>
        <v>28.13</v>
      </c>
      <c r="K28" s="21">
        <f>IFERROR(HLOOKUP(K$25,Electricity!data,MATCH("SHFCFUEL[ALLC,ELE]_%S2",[1]Data!$D:$D,0)-4),0)</f>
        <v>33.130000000000003</v>
      </c>
      <c r="L28" s="21">
        <f>IFERROR(HLOOKUP(L$25,Electricity!data,MATCH("SHFCFUEL[ALLC,ELE]_%S2",[1]Data!$D:$D,0)-4),0)</f>
        <v>37.950000000000003</v>
      </c>
      <c r="M28" s="21">
        <f>IFERROR(HLOOKUP(M$25,Electricity!data,MATCH("SHFCFUEL[ALLC,ELE]_%S2",[1]Data!$D:$D,0)-4),0)</f>
        <v>43.06</v>
      </c>
      <c r="N28" s="21">
        <f>IFERROR(HLOOKUP(N$25,Electricity!data,MATCH("SHFCFUEL[ALLC,ELE]_%S2",[1]Data!$D:$D,0)-4),0)</f>
        <v>47.92</v>
      </c>
      <c r="O28" s="1"/>
      <c r="P28" s="1"/>
      <c r="Q28" s="1"/>
      <c r="R28" s="1"/>
      <c r="S28" s="1"/>
      <c r="T28" s="1"/>
      <c r="U28" s="1"/>
      <c r="V28" s="1"/>
      <c r="W28" s="1"/>
    </row>
    <row r="29" spans="1:23" ht="15" customHeight="1" x14ac:dyDescent="0.15">
      <c r="A29" s="1"/>
      <c r="B29" s="37" t="s">
        <v>83</v>
      </c>
      <c r="C29" s="3" t="s">
        <v>23</v>
      </c>
      <c r="D29" s="21">
        <f>IFERROR(HLOOKUP(D$25,Electricity!data,MATCH("SHFCSECTORS[ALLC,INDUS,ELE]_%S3",[1]Data!$D:$D,0)-4),0)</f>
        <v>20.77</v>
      </c>
      <c r="E29" s="21">
        <f>IFERROR(HLOOKUP(E$25,Electricity!data,MATCH("SHFCSECTORS[ALLC,INDUS,ELE]_%S3",[1]Data!$D:$D,0)-4),0)</f>
        <v>22.45</v>
      </c>
      <c r="F29" s="21">
        <f>IFERROR(HLOOKUP(F$25,Electricity!data,MATCH("SHFCSECTORS[ALLC,INDUS,ELE]_%S3",[1]Data!$D:$D,0)-4),0)</f>
        <v>23.57</v>
      </c>
      <c r="G29" s="21">
        <f>IFERROR(HLOOKUP(G$25,Electricity!data,MATCH("SHFCSECTORS[ALLC,INDUS,ELE]_%S3",[1]Data!$D:$D,0)-4),0)</f>
        <v>25.76</v>
      </c>
      <c r="H29" s="21">
        <f>IFERROR(HLOOKUP(H$25,Electricity!data,MATCH("SHFCSECTORS[ALLC,INDUS,ELE]_%S3",[1]Data!$D:$D,0)-4),0)</f>
        <v>27.87</v>
      </c>
      <c r="I29" s="21">
        <f>IFERROR(HLOOKUP(I$25,Electricity!data,MATCH("SHFCSECTORS[ALLC,INDUS,ELE]_%S3",[1]Data!$D:$D,0)-4),0)</f>
        <v>23.42</v>
      </c>
      <c r="J29" s="21">
        <f>IFERROR(HLOOKUP(J$25,Electricity!data,MATCH("SHFCSECTORS[ALLC,INDUS,ELE]_%S3",[1]Data!$D:$D,0)-4),0)</f>
        <v>26.54</v>
      </c>
      <c r="K29" s="21">
        <f>IFERROR(HLOOKUP(K$25,Electricity!data,MATCH("SHFCSECTORS[ALLC,INDUS,ELE]_%S3",[1]Data!$D:$D,0)-4),0)</f>
        <v>27.03</v>
      </c>
      <c r="L29" s="21">
        <f>IFERROR(HLOOKUP(L$25,Electricity!data,MATCH("SHFCSECTORS[ALLC,INDUS,ELE]_%S3",[1]Data!$D:$D,0)-4),0)</f>
        <v>27.77</v>
      </c>
      <c r="M29" s="21">
        <f>IFERROR(HLOOKUP(M$25,Electricity!data,MATCH("SHFCSECTORS[ALLC,INDUS,ELE]_%S3",[1]Data!$D:$D,0)-4),0)</f>
        <v>28.04</v>
      </c>
      <c r="N29" s="21">
        <f>IFERROR(HLOOKUP(N$25,Electricity!data,MATCH("SHFCSECTORS[ALLC,INDUS,ELE]_%S3",[1]Data!$D:$D,0)-4),0)</f>
        <v>28.15</v>
      </c>
      <c r="O29" s="1"/>
      <c r="P29" s="1"/>
      <c r="Q29" s="1"/>
      <c r="R29" s="1"/>
      <c r="S29" s="1"/>
      <c r="T29" s="1"/>
      <c r="U29" s="1"/>
      <c r="V29" s="1"/>
      <c r="W29" s="1"/>
    </row>
    <row r="30" spans="1:23" ht="15" customHeight="1" x14ac:dyDescent="0.15">
      <c r="A30" s="1"/>
      <c r="B30" s="38"/>
      <c r="C30" s="4" t="s">
        <v>24</v>
      </c>
      <c r="D30" s="21">
        <f>IFERROR(HLOOKUP(D$25,Electricity!data,MATCH("SHFCSECTORS[ALLC,INDUS,ELE]_%S1",[1]Data!$D:$D,0)-4),0)</f>
        <v>20.77</v>
      </c>
      <c r="E30" s="21">
        <f>IFERROR(HLOOKUP(E$25,Electricity!data,MATCH("SHFCSECTORS[ALLC,INDUS,ELE]_%S1",[1]Data!$D:$D,0)-4),0)</f>
        <v>22.45</v>
      </c>
      <c r="F30" s="21">
        <f>IFERROR(HLOOKUP(F$25,Electricity!data,MATCH("SHFCSECTORS[ALLC,INDUS,ELE]_%S1",[1]Data!$D:$D,0)-4),0)</f>
        <v>23.57</v>
      </c>
      <c r="G30" s="21">
        <f>IFERROR(HLOOKUP(G$25,Electricity!data,MATCH("SHFCSECTORS[ALLC,INDUS,ELE]_%S1",[1]Data!$D:$D,0)-4),0)</f>
        <v>25.76</v>
      </c>
      <c r="H30" s="21">
        <f>IFERROR(HLOOKUP(H$25,Electricity!data,MATCH("SHFCSECTORS[ALLC,INDUS,ELE]_%S1",[1]Data!$D:$D,0)-4),0)</f>
        <v>27.87</v>
      </c>
      <c r="I30" s="21">
        <f>IFERROR(HLOOKUP(I$25,Electricity!data,MATCH("SHFCSECTORS[ALLC,INDUS,ELE]_%S1",[1]Data!$D:$D,0)-4),0)</f>
        <v>24.09</v>
      </c>
      <c r="J30" s="21">
        <f>IFERROR(HLOOKUP(J$25,Electricity!data,MATCH("SHFCSECTORS[ALLC,INDUS,ELE]_%S1",[1]Data!$D:$D,0)-4),0)</f>
        <v>31.84</v>
      </c>
      <c r="K30" s="21">
        <f>IFERROR(HLOOKUP(K$25,Electricity!data,MATCH("SHFCSECTORS[ALLC,INDUS,ELE]_%S1",[1]Data!$D:$D,0)-4),0)</f>
        <v>35.979999999999997</v>
      </c>
      <c r="L30" s="21">
        <f>IFERROR(HLOOKUP(L$25,Electricity!data,MATCH("SHFCSECTORS[ALLC,INDUS,ELE]_%S1",[1]Data!$D:$D,0)-4),0)</f>
        <v>37.86</v>
      </c>
      <c r="M30" s="21">
        <f>IFERROR(HLOOKUP(M$25,Electricity!data,MATCH("SHFCSECTORS[ALLC,INDUS,ELE]_%S1",[1]Data!$D:$D,0)-4),0)</f>
        <v>39.68</v>
      </c>
      <c r="N30" s="21">
        <f>IFERROR(HLOOKUP(N$25,Electricity!data,MATCH("SHFCSECTORS[ALLC,INDUS,ELE]_%S1",[1]Data!$D:$D,0)-4),0)</f>
        <v>41.57</v>
      </c>
      <c r="O30" s="1"/>
      <c r="P30" s="1"/>
      <c r="Q30" s="1"/>
      <c r="R30" s="1"/>
      <c r="S30" s="1"/>
      <c r="T30" s="1"/>
      <c r="U30" s="1"/>
      <c r="V30" s="1"/>
      <c r="W30" s="1"/>
    </row>
    <row r="31" spans="1:23" ht="15" customHeight="1" x14ac:dyDescent="0.15">
      <c r="A31" s="1"/>
      <c r="B31" s="39"/>
      <c r="C31" s="4" t="s">
        <v>25</v>
      </c>
      <c r="D31" s="21">
        <f>IFERROR(HLOOKUP(D$25,Electricity!data,MATCH("SHFCSECTORS[ALLC,INDUS,ELE]_%S2",[1]Data!$D:$D,0)-4),0)</f>
        <v>20.77</v>
      </c>
      <c r="E31" s="21">
        <f>IFERROR(HLOOKUP(E$25,Electricity!data,MATCH("SHFCSECTORS[ALLC,INDUS,ELE]_%S2",[1]Data!$D:$D,0)-4),0)</f>
        <v>22.45</v>
      </c>
      <c r="F31" s="21">
        <f>IFERROR(HLOOKUP(F$25,Electricity!data,MATCH("SHFCSECTORS[ALLC,INDUS,ELE]_%S2",[1]Data!$D:$D,0)-4),0)</f>
        <v>23.57</v>
      </c>
      <c r="G31" s="21">
        <f>IFERROR(HLOOKUP(G$25,Electricity!data,MATCH("SHFCSECTORS[ALLC,INDUS,ELE]_%S2",[1]Data!$D:$D,0)-4),0)</f>
        <v>25.76</v>
      </c>
      <c r="H31" s="21">
        <f>IFERROR(HLOOKUP(H$25,Electricity!data,MATCH("SHFCSECTORS[ALLC,INDUS,ELE]_%S2",[1]Data!$D:$D,0)-4),0)</f>
        <v>27.87</v>
      </c>
      <c r="I31" s="21">
        <f>IFERROR(HLOOKUP(I$25,Electricity!data,MATCH("SHFCSECTORS[ALLC,INDUS,ELE]_%S2",[1]Data!$D:$D,0)-4),0)</f>
        <v>24.78</v>
      </c>
      <c r="J31" s="21">
        <f>IFERROR(HLOOKUP(J$25,Electricity!data,MATCH("SHFCSECTORS[ALLC,INDUS,ELE]_%S2",[1]Data!$D:$D,0)-4),0)</f>
        <v>35.72</v>
      </c>
      <c r="K31" s="21">
        <f>IFERROR(HLOOKUP(K$25,Electricity!data,MATCH("SHFCSECTORS[ALLC,INDUS,ELE]_%S2",[1]Data!$D:$D,0)-4),0)</f>
        <v>40.17</v>
      </c>
      <c r="L31" s="21">
        <f>IFERROR(HLOOKUP(L$25,Electricity!data,MATCH("SHFCSECTORS[ALLC,INDUS,ELE]_%S2",[1]Data!$D:$D,0)-4),0)</f>
        <v>41.51</v>
      </c>
      <c r="M31" s="21">
        <f>IFERROR(HLOOKUP(M$25,Electricity!data,MATCH("SHFCSECTORS[ALLC,INDUS,ELE]_%S2",[1]Data!$D:$D,0)-4),0)</f>
        <v>43.25</v>
      </c>
      <c r="N31" s="21">
        <f>IFERROR(HLOOKUP(N$25,Electricity!data,MATCH("SHFCSECTORS[ALLC,INDUS,ELE]_%S2",[1]Data!$D:$D,0)-4),0)</f>
        <v>45.14</v>
      </c>
      <c r="O31" s="1"/>
      <c r="P31" s="1"/>
      <c r="Q31" s="1"/>
      <c r="R31" s="1"/>
      <c r="S31" s="1"/>
      <c r="T31" s="1"/>
      <c r="U31" s="1"/>
      <c r="V31" s="1"/>
      <c r="W31" s="1"/>
    </row>
    <row r="32" spans="1:23" ht="15" customHeight="1" x14ac:dyDescent="0.15">
      <c r="A32" s="1"/>
      <c r="B32" s="37" t="s">
        <v>84</v>
      </c>
      <c r="C32" s="3" t="s">
        <v>23</v>
      </c>
      <c r="D32" s="21">
        <f>IFERROR(HLOOKUP(D$25,Electricity!data,MATCH("SHFCSECTORS[ALLC,RASS,ELE]_%S3",[1]Data!$D:$D,0)-4),0)</f>
        <v>22.95</v>
      </c>
      <c r="E32" s="21">
        <f>IFERROR(HLOOKUP(E$25,Electricity!data,MATCH("SHFCSECTORS[ALLC,RASS,ELE]_%S3",[1]Data!$D:$D,0)-4),0)</f>
        <v>22.85</v>
      </c>
      <c r="F32" s="21">
        <f>IFERROR(HLOOKUP(F$25,Electricity!data,MATCH("SHFCSECTORS[ALLC,RASS,ELE]_%S3",[1]Data!$D:$D,0)-4),0)</f>
        <v>27.4</v>
      </c>
      <c r="G32" s="21">
        <f>IFERROR(HLOOKUP(G$25,Electricity!data,MATCH("SHFCSECTORS[ALLC,RASS,ELE]_%S3",[1]Data!$D:$D,0)-4),0)</f>
        <v>29.21</v>
      </c>
      <c r="H32" s="21">
        <f>IFERROR(HLOOKUP(H$25,Electricity!data,MATCH("SHFCSECTORS[ALLC,RASS,ELE]_%S3",[1]Data!$D:$D,0)-4),0)</f>
        <v>31.82</v>
      </c>
      <c r="I32" s="21">
        <f>IFERROR(HLOOKUP(I$25,Electricity!data,MATCH("SHFCSECTORS[ALLC,RASS,ELE]_%S3",[1]Data!$D:$D,0)-4),0)</f>
        <v>33.65</v>
      </c>
      <c r="J32" s="21">
        <f>IFERROR(HLOOKUP(J$25,Electricity!data,MATCH("SHFCSECTORS[ALLC,RASS,ELE]_%S3",[1]Data!$D:$D,0)-4),0)</f>
        <v>37.25</v>
      </c>
      <c r="K32" s="21">
        <f>IFERROR(HLOOKUP(K$25,Electricity!data,MATCH("SHFCSECTORS[ALLC,RASS,ELE]_%S3",[1]Data!$D:$D,0)-4),0)</f>
        <v>39.25</v>
      </c>
      <c r="L32" s="21">
        <f>IFERROR(HLOOKUP(L$25,Electricity!data,MATCH("SHFCSECTORS[ALLC,RASS,ELE]_%S3",[1]Data!$D:$D,0)-4),0)</f>
        <v>40.369999999999997</v>
      </c>
      <c r="M32" s="21">
        <f>IFERROR(HLOOKUP(M$25,Electricity!data,MATCH("SHFCSECTORS[ALLC,RASS,ELE]_%S3",[1]Data!$D:$D,0)-4),0)</f>
        <v>40.89</v>
      </c>
      <c r="N32" s="21">
        <f>IFERROR(HLOOKUP(N$25,Electricity!data,MATCH("SHFCSECTORS[ALLC,RASS,ELE]_%S3",[1]Data!$D:$D,0)-4),0)</f>
        <v>41</v>
      </c>
      <c r="O32" s="1"/>
      <c r="P32" s="1"/>
      <c r="Q32" s="1"/>
      <c r="R32" s="1"/>
      <c r="S32" s="1"/>
      <c r="T32" s="1"/>
      <c r="U32" s="1"/>
      <c r="V32" s="1"/>
      <c r="W32" s="1"/>
    </row>
    <row r="33" spans="1:23" ht="15" customHeight="1" x14ac:dyDescent="0.15">
      <c r="A33" s="1"/>
      <c r="B33" s="38"/>
      <c r="C33" s="4" t="s">
        <v>24</v>
      </c>
      <c r="D33" s="21">
        <f>IFERROR(HLOOKUP(D$25,Electricity!data,MATCH("SHFCSECTORS[ALLC,RASS,ELE]_%S1",[1]Data!$D:$D,0)-4),0)</f>
        <v>22.95</v>
      </c>
      <c r="E33" s="21">
        <f>IFERROR(HLOOKUP(E$25,Electricity!data,MATCH("SHFCSECTORS[ALLC,RASS,ELE]_%S1",[1]Data!$D:$D,0)-4),0)</f>
        <v>22.85</v>
      </c>
      <c r="F33" s="21">
        <f>IFERROR(HLOOKUP(F$25,Electricity!data,MATCH("SHFCSECTORS[ALLC,RASS,ELE]_%S1",[1]Data!$D:$D,0)-4),0)</f>
        <v>27.4</v>
      </c>
      <c r="G33" s="21">
        <f>IFERROR(HLOOKUP(G$25,Electricity!data,MATCH("SHFCSECTORS[ALLC,RASS,ELE]_%S1",[1]Data!$D:$D,0)-4),0)</f>
        <v>29.21</v>
      </c>
      <c r="H33" s="21">
        <f>IFERROR(HLOOKUP(H$25,Electricity!data,MATCH("SHFCSECTORS[ALLC,RASS,ELE]_%S1",[1]Data!$D:$D,0)-4),0)</f>
        <v>31.82</v>
      </c>
      <c r="I33" s="21">
        <f>IFERROR(HLOOKUP(I$25,Electricity!data,MATCH("SHFCSECTORS[ALLC,RASS,ELE]_%S1",[1]Data!$D:$D,0)-4),0)</f>
        <v>34.25</v>
      </c>
      <c r="J33" s="21">
        <f>IFERROR(HLOOKUP(J$25,Electricity!data,MATCH("SHFCSECTORS[ALLC,RASS,ELE]_%S1",[1]Data!$D:$D,0)-4),0)</f>
        <v>40.19</v>
      </c>
      <c r="K33" s="21">
        <f>IFERROR(HLOOKUP(K$25,Electricity!data,MATCH("SHFCSECTORS[ALLC,RASS,ELE]_%S1",[1]Data!$D:$D,0)-4),0)</f>
        <v>44.39</v>
      </c>
      <c r="L33" s="21">
        <f>IFERROR(HLOOKUP(L$25,Electricity!data,MATCH("SHFCSECTORS[ALLC,RASS,ELE]_%S1",[1]Data!$D:$D,0)-4),0)</f>
        <v>47.64</v>
      </c>
      <c r="M33" s="21">
        <f>IFERROR(HLOOKUP(M$25,Electricity!data,MATCH("SHFCSECTORS[ALLC,RASS,ELE]_%S1",[1]Data!$D:$D,0)-4),0)</f>
        <v>50.31</v>
      </c>
      <c r="N33" s="21">
        <f>IFERROR(HLOOKUP(N$25,Electricity!data,MATCH("SHFCSECTORS[ALLC,RASS,ELE]_%S1",[1]Data!$D:$D,0)-4),0)</f>
        <v>52.32</v>
      </c>
      <c r="O33" s="1"/>
      <c r="P33" s="1"/>
      <c r="Q33" s="1"/>
      <c r="R33" s="1"/>
      <c r="S33" s="1"/>
      <c r="T33" s="1"/>
      <c r="U33" s="1"/>
      <c r="V33" s="1"/>
      <c r="W33" s="1"/>
    </row>
    <row r="34" spans="1:23" ht="15" customHeight="1" x14ac:dyDescent="0.15">
      <c r="A34" s="1"/>
      <c r="B34" s="39"/>
      <c r="C34" s="4" t="s">
        <v>25</v>
      </c>
      <c r="D34" s="21">
        <f>IFERROR(HLOOKUP(D$25,Electricity!data,MATCH("SHFCSECTORS[ALLC,RASS,ELE]_%S2",[1]Data!$D:$D,0)-4),0)</f>
        <v>22.95</v>
      </c>
      <c r="E34" s="21">
        <f>IFERROR(HLOOKUP(E$25,Electricity!data,MATCH("SHFCSECTORS[ALLC,RASS,ELE]_%S2",[1]Data!$D:$D,0)-4),0)</f>
        <v>22.85</v>
      </c>
      <c r="F34" s="21">
        <f>IFERROR(HLOOKUP(F$25,Electricity!data,MATCH("SHFCSECTORS[ALLC,RASS,ELE]_%S2",[1]Data!$D:$D,0)-4),0)</f>
        <v>27.4</v>
      </c>
      <c r="G34" s="21">
        <f>IFERROR(HLOOKUP(G$25,Electricity!data,MATCH("SHFCSECTORS[ALLC,RASS,ELE]_%S2",[1]Data!$D:$D,0)-4),0)</f>
        <v>29.21</v>
      </c>
      <c r="H34" s="21">
        <f>IFERROR(HLOOKUP(H$25,Electricity!data,MATCH("SHFCSECTORS[ALLC,RASS,ELE]_%S2",[1]Data!$D:$D,0)-4),0)</f>
        <v>31.82</v>
      </c>
      <c r="I34" s="21">
        <f>IFERROR(HLOOKUP(I$25,Electricity!data,MATCH("SHFCSECTORS[ALLC,RASS,ELE]_%S2",[1]Data!$D:$D,0)-4),0)</f>
        <v>34.86</v>
      </c>
      <c r="J34" s="21">
        <f>IFERROR(HLOOKUP(J$25,Electricity!data,MATCH("SHFCSECTORS[ALLC,RASS,ELE]_%S2",[1]Data!$D:$D,0)-4),0)</f>
        <v>42.68</v>
      </c>
      <c r="K34" s="21">
        <f>IFERROR(HLOOKUP(K$25,Electricity!data,MATCH("SHFCSECTORS[ALLC,RASS,ELE]_%S2",[1]Data!$D:$D,0)-4),0)</f>
        <v>47.45</v>
      </c>
      <c r="L34" s="21">
        <f>IFERROR(HLOOKUP(L$25,Electricity!data,MATCH("SHFCSECTORS[ALLC,RASS,ELE]_%S2",[1]Data!$D:$D,0)-4),0)</f>
        <v>50.63</v>
      </c>
      <c r="M34" s="21">
        <f>IFERROR(HLOOKUP(M$25,Electricity!data,MATCH("SHFCSECTORS[ALLC,RASS,ELE]_%S2",[1]Data!$D:$D,0)-4),0)</f>
        <v>52.87</v>
      </c>
      <c r="N34" s="21">
        <f>IFERROR(HLOOKUP(N$25,Electricity!data,MATCH("SHFCSECTORS[ALLC,RASS,ELE]_%S2",[1]Data!$D:$D,0)-4),0)</f>
        <v>54.92</v>
      </c>
      <c r="O34" s="1"/>
      <c r="P34" s="1"/>
      <c r="Q34" s="1"/>
      <c r="R34" s="1"/>
      <c r="S34" s="1"/>
      <c r="T34" s="1"/>
      <c r="U34" s="1"/>
      <c r="V34" s="1"/>
      <c r="W34" s="1"/>
    </row>
    <row r="35" spans="1:23" ht="15" customHeight="1" x14ac:dyDescent="0.15">
      <c r="A35" s="1"/>
      <c r="B35" s="37" t="s">
        <v>85</v>
      </c>
      <c r="C35" s="3" t="s">
        <v>23</v>
      </c>
      <c r="D35" s="21">
        <f>IFERROR(HLOOKUP(D$25,Electricity!data,MATCH("SHFCSECTORS[ALLC,TRANS,ELE]_%S3",[1]Data!$D:$D,0)-4),0)</f>
        <v>0.32</v>
      </c>
      <c r="E35" s="21">
        <f>IFERROR(HLOOKUP(E$25,Electricity!data,MATCH("SHFCSECTORS[ALLC,TRANS,ELE]_%S3",[1]Data!$D:$D,0)-4),0)</f>
        <v>0.39</v>
      </c>
      <c r="F35" s="21">
        <f>IFERROR(HLOOKUP(F$25,Electricity!data,MATCH("SHFCSECTORS[ALLC,TRANS,ELE]_%S3",[1]Data!$D:$D,0)-4),0)</f>
        <v>0.39</v>
      </c>
      <c r="G35" s="21">
        <f>IFERROR(HLOOKUP(G$25,Electricity!data,MATCH("SHFCSECTORS[ALLC,TRANS,ELE]_%S3",[1]Data!$D:$D,0)-4),0)</f>
        <v>0.27</v>
      </c>
      <c r="H35" s="21">
        <f>IFERROR(HLOOKUP(H$25,Electricity!data,MATCH("SHFCSECTORS[ALLC,TRANS,ELE]_%S3",[1]Data!$D:$D,0)-4),0)</f>
        <v>0.17</v>
      </c>
      <c r="I35" s="21">
        <f>IFERROR(HLOOKUP(I$25,Electricity!data,MATCH("SHFCSECTORS[ALLC,TRANS,ELE]_%S3",[1]Data!$D:$D,0)-4),0)</f>
        <v>0.31</v>
      </c>
      <c r="J35" s="21">
        <f>IFERROR(HLOOKUP(J$25,Electricity!data,MATCH("SHFCSECTORS[ALLC,TRANS,ELE]_%S3",[1]Data!$D:$D,0)-4),0)</f>
        <v>1.21</v>
      </c>
      <c r="K35" s="21">
        <f>IFERROR(HLOOKUP(K$25,Electricity!data,MATCH("SHFCSECTORS[ALLC,TRANS,ELE]_%S3",[1]Data!$D:$D,0)-4),0)</f>
        <v>2.1</v>
      </c>
      <c r="L35" s="21">
        <f>IFERROR(HLOOKUP(L$25,Electricity!data,MATCH("SHFCSECTORS[ALLC,TRANS,ELE]_%S3",[1]Data!$D:$D,0)-4),0)</f>
        <v>3.04</v>
      </c>
      <c r="M35" s="21">
        <f>IFERROR(HLOOKUP(M$25,Electricity!data,MATCH("SHFCSECTORS[ALLC,TRANS,ELE]_%S3",[1]Data!$D:$D,0)-4),0)</f>
        <v>4.04</v>
      </c>
      <c r="N35" s="21">
        <f>IFERROR(HLOOKUP(N$25,Electricity!data,MATCH("SHFCSECTORS[ALLC,TRANS,ELE]_%S3",[1]Data!$D:$D,0)-4),0)</f>
        <v>5.14</v>
      </c>
      <c r="O35" s="1"/>
      <c r="P35" s="1"/>
      <c r="Q35" s="1"/>
      <c r="R35" s="1"/>
      <c r="S35" s="1"/>
      <c r="T35" s="1"/>
      <c r="U35" s="1"/>
      <c r="V35" s="1"/>
      <c r="W35" s="1"/>
    </row>
    <row r="36" spans="1:23" ht="15" customHeight="1" x14ac:dyDescent="0.15">
      <c r="A36" s="1"/>
      <c r="B36" s="38"/>
      <c r="C36" s="4" t="s">
        <v>24</v>
      </c>
      <c r="D36" s="21">
        <f>IFERROR(HLOOKUP(D$25,Electricity!data,MATCH("SHFCSECTORS[ALLC,TRANS,ELE]_%S1",[1]Data!$D:$D,0)-4),0)</f>
        <v>0.32</v>
      </c>
      <c r="E36" s="21">
        <f>IFERROR(HLOOKUP(E$25,Electricity!data,MATCH("SHFCSECTORS[ALLC,TRANS,ELE]_%S1",[1]Data!$D:$D,0)-4),0)</f>
        <v>0.39</v>
      </c>
      <c r="F36" s="21">
        <f>IFERROR(HLOOKUP(F$25,Electricity!data,MATCH("SHFCSECTORS[ALLC,TRANS,ELE]_%S1",[1]Data!$D:$D,0)-4),0)</f>
        <v>0.39</v>
      </c>
      <c r="G36" s="21">
        <f>IFERROR(HLOOKUP(G$25,Electricity!data,MATCH("SHFCSECTORS[ALLC,TRANS,ELE]_%S1",[1]Data!$D:$D,0)-4),0)</f>
        <v>0.27</v>
      </c>
      <c r="H36" s="21">
        <f>IFERROR(HLOOKUP(H$25,Electricity!data,MATCH("SHFCSECTORS[ALLC,TRANS,ELE]_%S1",[1]Data!$D:$D,0)-4),0)</f>
        <v>0.17</v>
      </c>
      <c r="I36" s="21">
        <f>IFERROR(HLOOKUP(I$25,Electricity!data,MATCH("SHFCSECTORS[ALLC,TRANS,ELE]_%S1",[1]Data!$D:$D,0)-4),0)</f>
        <v>0.28000000000000003</v>
      </c>
      <c r="J36" s="21">
        <f>IFERROR(HLOOKUP(J$25,Electricity!data,MATCH("SHFCSECTORS[ALLC,TRANS,ELE]_%S1",[1]Data!$D:$D,0)-4),0)</f>
        <v>1.1499999999999999</v>
      </c>
      <c r="K36" s="21">
        <f>IFERROR(HLOOKUP(K$25,Electricity!data,MATCH("SHFCSECTORS[ALLC,TRANS,ELE]_%S1",[1]Data!$D:$D,0)-4),0)</f>
        <v>2.48</v>
      </c>
      <c r="L36" s="21">
        <f>IFERROR(HLOOKUP(L$25,Electricity!data,MATCH("SHFCSECTORS[ALLC,TRANS,ELE]_%S1",[1]Data!$D:$D,0)-4),0)</f>
        <v>4.7300000000000004</v>
      </c>
      <c r="M36" s="21">
        <f>IFERROR(HLOOKUP(M$25,Electricity!data,MATCH("SHFCSECTORS[ALLC,TRANS,ELE]_%S1",[1]Data!$D:$D,0)-4),0)</f>
        <v>7.41</v>
      </c>
      <c r="N36" s="21">
        <f>IFERROR(HLOOKUP(N$25,Electricity!data,MATCH("SHFCSECTORS[ALLC,TRANS,ELE]_%S1",[1]Data!$D:$D,0)-4),0)</f>
        <v>10.56</v>
      </c>
      <c r="O36" s="1"/>
      <c r="P36" s="1"/>
      <c r="Q36" s="1"/>
      <c r="R36" s="1"/>
      <c r="S36" s="1"/>
      <c r="T36" s="1"/>
      <c r="U36" s="1"/>
      <c r="V36" s="1"/>
      <c r="W36" s="1"/>
    </row>
    <row r="37" spans="1:23" ht="15" customHeight="1" x14ac:dyDescent="0.15">
      <c r="A37" s="1"/>
      <c r="B37" s="39"/>
      <c r="C37" s="4" t="s">
        <v>25</v>
      </c>
      <c r="D37" s="21">
        <f>IFERROR(HLOOKUP(D$25,Electricity!data,MATCH("SHFCSECTORS[ALLC,TRANS,ELE]_%S2",[1]Data!$D:$D,0)-4),0)</f>
        <v>0.32</v>
      </c>
      <c r="E37" s="21">
        <f>IFERROR(HLOOKUP(E$25,Electricity!data,MATCH("SHFCSECTORS[ALLC,TRANS,ELE]_%S2",[1]Data!$D:$D,0)-4),0)</f>
        <v>0.39</v>
      </c>
      <c r="F37" s="21">
        <f>IFERROR(HLOOKUP(F$25,Electricity!data,MATCH("SHFCSECTORS[ALLC,TRANS,ELE]_%S2",[1]Data!$D:$D,0)-4),0)</f>
        <v>0.39</v>
      </c>
      <c r="G37" s="21">
        <f>IFERROR(HLOOKUP(G$25,Electricity!data,MATCH("SHFCSECTORS[ALLC,TRANS,ELE]_%S2",[1]Data!$D:$D,0)-4),0)</f>
        <v>0.27</v>
      </c>
      <c r="H37" s="21">
        <f>IFERROR(HLOOKUP(H$25,Electricity!data,MATCH("SHFCSECTORS[ALLC,TRANS,ELE]_%S2",[1]Data!$D:$D,0)-4),0)</f>
        <v>0.17</v>
      </c>
      <c r="I37" s="21">
        <f>IFERROR(HLOOKUP(I$25,Electricity!data,MATCH("SHFCSECTORS[ALLC,TRANS,ELE]_%S2",[1]Data!$D:$D,0)-4),0)</f>
        <v>0.79</v>
      </c>
      <c r="J37" s="21">
        <f>IFERROR(HLOOKUP(J$25,Electricity!data,MATCH("SHFCSECTORS[ALLC,TRANS,ELE]_%S2",[1]Data!$D:$D,0)-4),0)</f>
        <v>4.6399999999999997</v>
      </c>
      <c r="K37" s="21">
        <f>IFERROR(HLOOKUP(K$25,Electricity!data,MATCH("SHFCSECTORS[ALLC,TRANS,ELE]_%S2",[1]Data!$D:$D,0)-4),0)</f>
        <v>10.27</v>
      </c>
      <c r="L37" s="21">
        <f>IFERROR(HLOOKUP(L$25,Electricity!data,MATCH("SHFCSECTORS[ALLC,TRANS,ELE]_%S2",[1]Data!$D:$D,0)-4),0)</f>
        <v>18.04</v>
      </c>
      <c r="M37" s="21">
        <f>IFERROR(HLOOKUP(M$25,Electricity!data,MATCH("SHFCSECTORS[ALLC,TRANS,ELE]_%S2",[1]Data!$D:$D,0)-4),0)</f>
        <v>28.12</v>
      </c>
      <c r="N37" s="21">
        <f>IFERROR(HLOOKUP(N$25,Electricity!data,MATCH("SHFCSECTORS[ALLC,TRANS,ELE]_%S2",[1]Data!$D:$D,0)-4),0)</f>
        <v>38.979999999999997</v>
      </c>
      <c r="O37" s="1"/>
      <c r="P37" s="1"/>
      <c r="Q37" s="1"/>
      <c r="R37" s="1"/>
      <c r="S37" s="1"/>
      <c r="T37" s="1"/>
      <c r="U37" s="1"/>
      <c r="V37" s="1"/>
      <c r="W37" s="1"/>
    </row>
    <row r="38" spans="1:23" ht="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0.100000000000001" customHeight="1" x14ac:dyDescent="0.15">
      <c r="A40" s="1"/>
      <c r="B40" s="33" t="s">
        <v>67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45"/>
      <c r="N40" s="45"/>
      <c r="O40" s="1"/>
      <c r="P40" s="1"/>
      <c r="Q40" s="1"/>
      <c r="R40" s="1"/>
      <c r="S40" s="1"/>
      <c r="T40" s="1"/>
      <c r="U40" s="1"/>
      <c r="V40" s="1"/>
      <c r="W40" s="1"/>
    </row>
    <row r="41" spans="1:23" ht="15" customHeight="1" x14ac:dyDescent="0.15">
      <c r="A41" s="1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 x14ac:dyDescent="0.15">
      <c r="A42" s="1"/>
      <c r="B42" s="22" t="s">
        <v>27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44" t="s">
        <v>21</v>
      </c>
      <c r="N42" s="44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 x14ac:dyDescent="0.15">
      <c r="A43" s="1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customHeight="1" x14ac:dyDescent="0.15">
      <c r="A44" s="1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customHeight="1" x14ac:dyDescent="0.1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customHeight="1" x14ac:dyDescent="0.15">
      <c r="A46" s="1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" customHeight="1" x14ac:dyDescent="0.15">
      <c r="A47" s="1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" customHeight="1" x14ac:dyDescent="0.15">
      <c r="A48" s="1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" customHeight="1" x14ac:dyDescent="0.15">
      <c r="A49" s="1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" customHeight="1" x14ac:dyDescent="0.15">
      <c r="A50" s="1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" customHeight="1" x14ac:dyDescent="0.15">
      <c r="A51" s="1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" customHeight="1" x14ac:dyDescent="0.15">
      <c r="A52" s="1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" customHeight="1" x14ac:dyDescent="0.15">
      <c r="A53" s="1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" customHeight="1" x14ac:dyDescent="0.15">
      <c r="A54" s="1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" customHeight="1" x14ac:dyDescent="0.15">
      <c r="A55" s="1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" customHeight="1" x14ac:dyDescent="0.15">
      <c r="A56" s="1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 customHeight="1" x14ac:dyDescent="0.15">
      <c r="A57" s="1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" customHeight="1" x14ac:dyDescent="0.15">
      <c r="A58" s="1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" customHeight="1" x14ac:dyDescent="0.15">
      <c r="A59" s="1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0.100000000000001" customHeight="1" x14ac:dyDescent="0.15">
      <c r="A60" s="1"/>
      <c r="B60" s="6" t="s">
        <v>37</v>
      </c>
      <c r="C60" s="7" t="s">
        <v>4</v>
      </c>
      <c r="D60" s="15">
        <v>2000</v>
      </c>
      <c r="E60" s="15">
        <v>2005</v>
      </c>
      <c r="F60" s="15">
        <v>2010</v>
      </c>
      <c r="G60" s="15">
        <v>2015</v>
      </c>
      <c r="H60" s="15">
        <v>2020</v>
      </c>
      <c r="I60" s="8">
        <v>2025</v>
      </c>
      <c r="J60" s="8">
        <v>2030</v>
      </c>
      <c r="K60" s="8">
        <v>2035</v>
      </c>
      <c r="L60" s="8">
        <v>2040</v>
      </c>
      <c r="M60" s="8">
        <v>2045</v>
      </c>
      <c r="N60" s="8">
        <v>2050</v>
      </c>
      <c r="O60" s="1"/>
      <c r="P60" s="1"/>
      <c r="Q60" s="1"/>
      <c r="R60" s="1"/>
      <c r="S60" s="1"/>
      <c r="T60" s="1"/>
      <c r="U60" s="1"/>
      <c r="V60" s="1"/>
      <c r="W60" s="1"/>
    </row>
    <row r="61" spans="1:23" ht="15" customHeight="1" x14ac:dyDescent="0.15">
      <c r="A61" s="1"/>
      <c r="B61" s="41" t="s">
        <v>68</v>
      </c>
      <c r="C61" s="3" t="s">
        <v>23</v>
      </c>
      <c r="D61" s="11">
        <f>IFERROR(HLOOKUP(D$60,Electricity!data,MATCH("EPTOP[ALLC]_GWhS3",[1]Data!$D:$D,0)-4)/1000,0)</f>
        <v>89.200009999999992</v>
      </c>
      <c r="E61" s="11">
        <f>IFERROR(HLOOKUP(E$60,Electricity!data,MATCH("EPTOP[ALLC]_GWhS3",[1]Data!$D:$D,0)-4)/1000,0)</f>
        <v>106.9021</v>
      </c>
      <c r="F61" s="11">
        <f>IFERROR(HLOOKUP(F$60,Electricity!data,MATCH("EPTOP[ALLC]_GWhS3",[1]Data!$D:$D,0)-4)/1000,0)</f>
        <v>125.24541000000001</v>
      </c>
      <c r="G61" s="11">
        <f>IFERROR(HLOOKUP(G$60,Electricity!data,MATCH("EPTOP[ALLC]_GWhS3",[1]Data!$D:$D,0)-4)/1000,0)</f>
        <v>145.01273</v>
      </c>
      <c r="H61" s="11">
        <f>IFERROR(HLOOKUP(H$60,Electricity!data,MATCH("EPTOP[ALLC]_GWhS3",[1]Data!$D:$D,0)-4)/1000,0)</f>
        <v>144.92479999999998</v>
      </c>
      <c r="I61" s="11">
        <f>IFERROR(HLOOKUP(I$60,Electricity!data,MATCH("EPTOP[ALLC]_GWhS3",[1]Data!$D:$D,0)-4)/1000,0)</f>
        <v>144.74194</v>
      </c>
      <c r="J61" s="11">
        <f>IFERROR(HLOOKUP(J$60,Electricity!data,MATCH("EPTOP[ALLC]_GWhS3",[1]Data!$D:$D,0)-4)/1000,0)</f>
        <v>182.60309000000001</v>
      </c>
      <c r="K61" s="11">
        <f>IFERROR(HLOOKUP(K$60,Electricity!data,MATCH("EPTOP[ALLC]_GWhS3",[1]Data!$D:$D,0)-4)/1000,0)</f>
        <v>200.58489</v>
      </c>
      <c r="L61" s="11">
        <f>IFERROR(HLOOKUP(L$60,Electricity!data,MATCH("EPTOP[ALLC]_GWhS3",[1]Data!$D:$D,0)-4)/1000,0)</f>
        <v>218.34971999999999</v>
      </c>
      <c r="M61" s="11">
        <f>IFERROR(HLOOKUP(M$60,Electricity!data,MATCH("EPTOP[ALLC]_GWhS3",[1]Data!$D:$D,0)-4)/1000,0)</f>
        <v>232.81025</v>
      </c>
      <c r="N61" s="11">
        <f>IFERROR(HLOOKUP(N$60,Electricity!data,MATCH("EPTOP[ALLC]_GWhS3",[1]Data!$D:$D,0)-4)/1000,0)</f>
        <v>245.91526999999999</v>
      </c>
      <c r="O61" s="1"/>
      <c r="P61" s="1"/>
      <c r="Q61" s="1"/>
      <c r="R61" s="1"/>
      <c r="S61" s="1"/>
      <c r="T61" s="1"/>
      <c r="U61" s="1"/>
      <c r="V61" s="1"/>
      <c r="W61" s="1"/>
    </row>
    <row r="62" spans="1:23" ht="15" customHeight="1" x14ac:dyDescent="0.15">
      <c r="A62" s="1"/>
      <c r="B62" s="42"/>
      <c r="C62" s="4" t="s">
        <v>24</v>
      </c>
      <c r="D62" s="11">
        <f>IFERROR(HLOOKUP(D$60,Electricity!data,MATCH("EPTOP[ALLC]_GWhS1",[1]Data!$D:$D,0)-4)/1000,0)</f>
        <v>89.200009999999992</v>
      </c>
      <c r="E62" s="11">
        <f>IFERROR(HLOOKUP(E$60,Electricity!data,MATCH("EPTOP[ALLC]_GWhS1",[1]Data!$D:$D,0)-4)/1000,0)</f>
        <v>106.9021</v>
      </c>
      <c r="F62" s="11">
        <f>IFERROR(HLOOKUP(F$60,Electricity!data,MATCH("EPTOP[ALLC]_GWhS1",[1]Data!$D:$D,0)-4)/1000,0)</f>
        <v>125.24541000000001</v>
      </c>
      <c r="G62" s="11">
        <f>IFERROR(HLOOKUP(G$60,Electricity!data,MATCH("EPTOP[ALLC]_GWhS1",[1]Data!$D:$D,0)-4)/1000,0)</f>
        <v>145.01273</v>
      </c>
      <c r="H62" s="11">
        <f>IFERROR(HLOOKUP(H$60,Electricity!data,MATCH("EPTOP[ALLC]_GWhS1",[1]Data!$D:$D,0)-4)/1000,0)</f>
        <v>144.92479999999998</v>
      </c>
      <c r="I62" s="11">
        <f>IFERROR(HLOOKUP(I$60,Electricity!data,MATCH("EPTOP[ALLC]_GWhS1",[1]Data!$D:$D,0)-4)/1000,0)</f>
        <v>146.04022000000001</v>
      </c>
      <c r="J62" s="11">
        <f>IFERROR(HLOOKUP(J$60,Electricity!data,MATCH("EPTOP[ALLC]_GWhS1",[1]Data!$D:$D,0)-4)/1000,0)</f>
        <v>190.00060999999999</v>
      </c>
      <c r="K62" s="11">
        <f>IFERROR(HLOOKUP(K$60,Electricity!data,MATCH("EPTOP[ALLC]_GWhS1",[1]Data!$D:$D,0)-4)/1000,0)</f>
        <v>212.31723000000002</v>
      </c>
      <c r="L62" s="11">
        <f>IFERROR(HLOOKUP(L$60,Electricity!data,MATCH("EPTOP[ALLC]_GWhS1",[1]Data!$D:$D,0)-4)/1000,0)</f>
        <v>236.53994</v>
      </c>
      <c r="M62" s="11">
        <f>IFERROR(HLOOKUP(M$60,Electricity!data,MATCH("EPTOP[ALLC]_GWhS1",[1]Data!$D:$D,0)-4)/1000,0)</f>
        <v>260.53085999999996</v>
      </c>
      <c r="N62" s="11">
        <f>IFERROR(HLOOKUP(N$60,Electricity!data,MATCH("EPTOP[ALLC]_GWhS1",[1]Data!$D:$D,0)-4)/1000,0)</f>
        <v>284.65234000000004</v>
      </c>
      <c r="O62" s="1"/>
      <c r="P62" s="1"/>
      <c r="Q62" s="1"/>
      <c r="R62" s="1"/>
      <c r="S62" s="1"/>
      <c r="T62" s="1"/>
      <c r="U62" s="1"/>
      <c r="V62" s="1"/>
      <c r="W62" s="1"/>
    </row>
    <row r="63" spans="1:23" ht="15" customHeight="1" x14ac:dyDescent="0.15">
      <c r="A63" s="1"/>
      <c r="B63" s="43"/>
      <c r="C63" s="4" t="s">
        <v>25</v>
      </c>
      <c r="D63" s="11">
        <f>IFERROR(HLOOKUP(D$60,Electricity!data,MATCH("EPTOP[ALLC]_GWhS2",[1]Data!$D:$D,0)-4)/1000,0)</f>
        <v>89.200009999999992</v>
      </c>
      <c r="E63" s="11">
        <f>IFERROR(HLOOKUP(E$60,Electricity!data,MATCH("EPTOP[ALLC]_GWhS2",[1]Data!$D:$D,0)-4)/1000,0)</f>
        <v>106.9021</v>
      </c>
      <c r="F63" s="11">
        <f>IFERROR(HLOOKUP(F$60,Electricity!data,MATCH("EPTOP[ALLC]_GWhS2",[1]Data!$D:$D,0)-4)/1000,0)</f>
        <v>125.24541000000001</v>
      </c>
      <c r="G63" s="11">
        <f>IFERROR(HLOOKUP(G$60,Electricity!data,MATCH("EPTOP[ALLC]_GWhS2",[1]Data!$D:$D,0)-4)/1000,0)</f>
        <v>145.01273</v>
      </c>
      <c r="H63" s="11">
        <f>IFERROR(HLOOKUP(H$60,Electricity!data,MATCH("EPTOP[ALLC]_GWhS2",[1]Data!$D:$D,0)-4)/1000,0)</f>
        <v>144.92479999999998</v>
      </c>
      <c r="I63" s="11">
        <f>IFERROR(HLOOKUP(I$60,Electricity!data,MATCH("EPTOP[ALLC]_GWhS2",[1]Data!$D:$D,0)-4)/1000,0)</f>
        <v>148.63724999999999</v>
      </c>
      <c r="J63" s="11">
        <f>IFERROR(HLOOKUP(J$60,Electricity!data,MATCH("EPTOP[ALLC]_GWhS2",[1]Data!$D:$D,0)-4)/1000,0)</f>
        <v>201.11070000000001</v>
      </c>
      <c r="K63" s="11">
        <f>IFERROR(HLOOKUP(K$60,Electricity!data,MATCH("EPTOP[ALLC]_GWhS2",[1]Data!$D:$D,0)-4)/1000,0)</f>
        <v>224.59746999999999</v>
      </c>
      <c r="L63" s="11">
        <f>IFERROR(HLOOKUP(L$60,Electricity!data,MATCH("EPTOP[ALLC]_GWhS2",[1]Data!$D:$D,0)-4)/1000,0)</f>
        <v>250.8955</v>
      </c>
      <c r="M63" s="11">
        <f>IFERROR(HLOOKUP(M$60,Electricity!data,MATCH("EPTOP[ALLC]_GWhS2",[1]Data!$D:$D,0)-4)/1000,0)</f>
        <v>279.06813</v>
      </c>
      <c r="N63" s="11">
        <f>IFERROR(HLOOKUP(N$60,Electricity!data,MATCH("EPTOP[ALLC]_GWhS2",[1]Data!$D:$D,0)-4)/1000,0)</f>
        <v>309.35219000000001</v>
      </c>
      <c r="O63" s="1"/>
      <c r="P63" s="1"/>
      <c r="Q63" s="1"/>
      <c r="R63" s="1"/>
      <c r="S63" s="1"/>
      <c r="T63" s="1"/>
      <c r="U63" s="1"/>
      <c r="V63" s="1"/>
      <c r="W63" s="1"/>
    </row>
    <row r="64" spans="1:23" ht="1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customHeight="1" x14ac:dyDescent="0.15">
      <c r="A65" s="1"/>
      <c r="B65" s="22" t="s">
        <v>38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44" t="s">
        <v>21</v>
      </c>
      <c r="N65" s="44"/>
      <c r="O65" s="1"/>
      <c r="P65" s="1"/>
      <c r="Q65" s="1"/>
      <c r="R65" s="1"/>
      <c r="S65" s="1"/>
      <c r="T65" s="1"/>
      <c r="U65" s="1"/>
      <c r="V65" s="1"/>
      <c r="W65" s="1"/>
    </row>
    <row r="66" spans="1:23" ht="15" customHeight="1" x14ac:dyDescent="0.15">
      <c r="A66" s="1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" customHeight="1" x14ac:dyDescent="0.15">
      <c r="A67" s="1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" customHeight="1" x14ac:dyDescent="0.15">
      <c r="A68" s="1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" customHeight="1" x14ac:dyDescent="0.15">
      <c r="A69" s="1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" customHeight="1" x14ac:dyDescent="0.15">
      <c r="A70" s="1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" customHeight="1" x14ac:dyDescent="0.15">
      <c r="A71" s="1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" customHeight="1" x14ac:dyDescent="0.15">
      <c r="A72" s="1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" customHeight="1" x14ac:dyDescent="0.15">
      <c r="A73" s="1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" customHeight="1" x14ac:dyDescent="0.15">
      <c r="A74" s="1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" customHeight="1" x14ac:dyDescent="0.15">
      <c r="A75" s="1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" customHeight="1" x14ac:dyDescent="0.15">
      <c r="A76" s="1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" customHeight="1" x14ac:dyDescent="0.15">
      <c r="A77" s="1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" customHeight="1" x14ac:dyDescent="0.15">
      <c r="A78" s="1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" customHeight="1" x14ac:dyDescent="0.15">
      <c r="A79" s="1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" customHeight="1" x14ac:dyDescent="0.15">
      <c r="A80" s="1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" customHeight="1" x14ac:dyDescent="0.2">
      <c r="A81" s="1"/>
      <c r="B81" s="5"/>
      <c r="C81" s="5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" customHeight="1" x14ac:dyDescent="0.2">
      <c r="A82" s="1"/>
      <c r="B82" s="5"/>
      <c r="C82" s="5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" customHeight="1" x14ac:dyDescent="0.15">
      <c r="A83" s="1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0.100000000000001" customHeight="1" x14ac:dyDescent="0.15">
      <c r="A84" s="1"/>
      <c r="B84" s="6" t="s">
        <v>37</v>
      </c>
      <c r="C84" s="7" t="s">
        <v>4</v>
      </c>
      <c r="D84" s="15">
        <v>2000</v>
      </c>
      <c r="E84" s="15">
        <v>2005</v>
      </c>
      <c r="F84" s="15">
        <v>2010</v>
      </c>
      <c r="G84" s="15">
        <v>2015</v>
      </c>
      <c r="H84" s="15">
        <v>2020</v>
      </c>
      <c r="I84" s="8">
        <v>2025</v>
      </c>
      <c r="J84" s="8">
        <v>2030</v>
      </c>
      <c r="K84" s="8">
        <v>2035</v>
      </c>
      <c r="L84" s="8">
        <v>2040</v>
      </c>
      <c r="M84" s="8">
        <v>2045</v>
      </c>
      <c r="N84" s="8">
        <v>2050</v>
      </c>
      <c r="O84" s="1"/>
      <c r="P84" s="1"/>
      <c r="Q84" s="1"/>
      <c r="R84" s="1"/>
      <c r="S84" s="1"/>
      <c r="T84" s="1"/>
      <c r="U84" s="1"/>
      <c r="V84" s="1"/>
      <c r="W84" s="1"/>
    </row>
    <row r="85" spans="1:23" ht="15" customHeight="1" x14ac:dyDescent="0.15">
      <c r="A85" s="1"/>
      <c r="B85" s="37" t="s">
        <v>69</v>
      </c>
      <c r="C85" s="3" t="s">
        <v>23</v>
      </c>
      <c r="D85" s="13">
        <f>IFERROR(HLOOKUP(D$84,Electricity!data,MATCH("EPCOAL[ALLC]_GWhS3",[1]Data!$D:$D,0)-4)/1000,0)</f>
        <v>1.7809999999999999</v>
      </c>
      <c r="E85" s="13">
        <f>IFERROR(HLOOKUP(E$84,Electricity!data,MATCH("EPCOAL[ALLC]_GWhS3",[1]Data!$D:$D,0)-4)/1000,0)</f>
        <v>2.1800000000000002</v>
      </c>
      <c r="F85" s="13">
        <f>IFERROR(HLOOKUP(F$84,Electricity!data,MATCH("EPCOAL[ALLC]_GWhS3",[1]Data!$D:$D,0)-4)/1000,0)</f>
        <v>3.0129999999999999</v>
      </c>
      <c r="G85" s="13">
        <f>IFERROR(HLOOKUP(G$84,Electricity!data,MATCH("EPCOAL[ALLC]_GWhS3",[1]Data!$D:$D,0)-4)/1000,0)</f>
        <v>2.827</v>
      </c>
      <c r="H85" s="13">
        <f>IFERROR(HLOOKUP(H$84,Electricity!data,MATCH("EPCOAL[ALLC]_GWhS3",[1]Data!$D:$D,0)-4)/1000,0)</f>
        <v>1.9732400000000001</v>
      </c>
      <c r="I85" s="13">
        <f>IFERROR(HLOOKUP(I$84,Electricity!data,MATCH("EPCOAL[ALLC]_GWhS3",[1]Data!$D:$D,0)-4)/1000,0)</f>
        <v>1.11399</v>
      </c>
      <c r="J85" s="13">
        <f>IFERROR(HLOOKUP(J$84,Electricity!data,MATCH("EPCOAL[ALLC]_GWhS3",[1]Data!$D:$D,0)-4)/1000,0)</f>
        <v>1.1212899999999999</v>
      </c>
      <c r="K85" s="13">
        <f>IFERROR(HLOOKUP(K$84,Electricity!data,MATCH("EPCOAL[ALLC]_GWhS3",[1]Data!$D:$D,0)-4)/1000,0)</f>
        <v>1.0450899999999999</v>
      </c>
      <c r="L85" s="13">
        <f>IFERROR(HLOOKUP(L$84,Electricity!data,MATCH("EPCOAL[ALLC]_GWhS3",[1]Data!$D:$D,0)-4)/1000,0)</f>
        <v>1.0157499999999999</v>
      </c>
      <c r="M85" s="13">
        <f>IFERROR(HLOOKUP(M$84,Electricity!data,MATCH("EPCOAL[ALLC]_GWhS3",[1]Data!$D:$D,0)-4)/1000,0)</f>
        <v>0.91782000000000008</v>
      </c>
      <c r="N85" s="13">
        <f>IFERROR(HLOOKUP(N$84,Electricity!data,MATCH("EPCOAL[ALLC]_GWhS3",[1]Data!$D:$D,0)-4)/1000,0)</f>
        <v>0.87195</v>
      </c>
      <c r="O85" s="1"/>
      <c r="P85" s="1"/>
      <c r="Q85" s="1"/>
      <c r="R85" s="1"/>
      <c r="S85" s="1"/>
      <c r="T85" s="1"/>
      <c r="U85" s="1"/>
      <c r="V85" s="1"/>
      <c r="W85" s="1"/>
    </row>
    <row r="86" spans="1:23" ht="15" customHeight="1" x14ac:dyDescent="0.15">
      <c r="A86" s="1"/>
      <c r="B86" s="38"/>
      <c r="C86" s="4" t="s">
        <v>24</v>
      </c>
      <c r="D86" s="13">
        <f>IFERROR(HLOOKUP(D$84,Electricity!data,MATCH("EPCOAL[ALLC]_GWhS1",[1]Data!$D:$D,0)-4)/1000,0)</f>
        <v>1.7809999999999999</v>
      </c>
      <c r="E86" s="13">
        <f>IFERROR(HLOOKUP(E$84,Electricity!data,MATCH("EPCOAL[ALLC]_GWhS1",[1]Data!$D:$D,0)-4)/1000,0)</f>
        <v>2.1800000000000002</v>
      </c>
      <c r="F86" s="13">
        <f>IFERROR(HLOOKUP(F$84,Electricity!data,MATCH("EPCOAL[ALLC]_GWhS1",[1]Data!$D:$D,0)-4)/1000,0)</f>
        <v>3.0129999999999999</v>
      </c>
      <c r="G86" s="13">
        <f>IFERROR(HLOOKUP(G$84,Electricity!data,MATCH("EPCOAL[ALLC]_GWhS1",[1]Data!$D:$D,0)-4)/1000,0)</f>
        <v>2.827</v>
      </c>
      <c r="H86" s="13">
        <f>IFERROR(HLOOKUP(H$84,Electricity!data,MATCH("EPCOAL[ALLC]_GWhS1",[1]Data!$D:$D,0)-4)/1000,0)</f>
        <v>1.9732400000000001</v>
      </c>
      <c r="I86" s="13">
        <f>IFERROR(HLOOKUP(I$84,Electricity!data,MATCH("EPCOAL[ALLC]_GWhS1",[1]Data!$D:$D,0)-4)/1000,0)</f>
        <v>0.72621000000000002</v>
      </c>
      <c r="J86" s="13">
        <f>IFERROR(HLOOKUP(J$84,Electricity!data,MATCH("EPCOAL[ALLC]_GWhS1",[1]Data!$D:$D,0)-4)/1000,0)</f>
        <v>0.33538000000000001</v>
      </c>
      <c r="K86" s="13">
        <f>IFERROR(HLOOKUP(K$84,Electricity!data,MATCH("EPCOAL[ALLC]_GWhS1",[1]Data!$D:$D,0)-4)/1000,0)</f>
        <v>0.14931</v>
      </c>
      <c r="L86" s="13">
        <f>IFERROR(HLOOKUP(L$84,Electricity!data,MATCH("EPCOAL[ALLC]_GWhS1",[1]Data!$D:$D,0)-4)/1000,0)</f>
        <v>0.16413</v>
      </c>
      <c r="M86" s="13">
        <f>IFERROR(HLOOKUP(M$84,Electricity!data,MATCH("EPCOAL[ALLC]_GWhS1",[1]Data!$D:$D,0)-4)/1000,0)</f>
        <v>0.28561000000000003</v>
      </c>
      <c r="N86" s="13">
        <f>IFERROR(HLOOKUP(N$84,Electricity!data,MATCH("EPCOAL[ALLC]_GWhS1",[1]Data!$D:$D,0)-4)/1000,0)</f>
        <v>0.60726000000000002</v>
      </c>
      <c r="O86" s="1"/>
      <c r="P86" s="1"/>
      <c r="Q86" s="1"/>
      <c r="R86" s="1"/>
      <c r="S86" s="1"/>
      <c r="T86" s="1"/>
      <c r="U86" s="1"/>
      <c r="V86" s="1"/>
      <c r="W86" s="1"/>
    </row>
    <row r="87" spans="1:23" ht="15" customHeight="1" x14ac:dyDescent="0.15">
      <c r="A87" s="1"/>
      <c r="B87" s="39"/>
      <c r="C87" s="4" t="s">
        <v>25</v>
      </c>
      <c r="D87" s="13">
        <f>IFERROR(HLOOKUP(D$84,Electricity!data,MATCH("EPCOAL[ALLC]_GWhS2",[1]Data!$D:$D,0)-4)/1000,0)</f>
        <v>1.7809999999999999</v>
      </c>
      <c r="E87" s="13">
        <f>IFERROR(HLOOKUP(E$84,Electricity!data,MATCH("EPCOAL[ALLC]_GWhS2",[1]Data!$D:$D,0)-4)/1000,0)</f>
        <v>2.1800000000000002</v>
      </c>
      <c r="F87" s="13">
        <f>IFERROR(HLOOKUP(F$84,Electricity!data,MATCH("EPCOAL[ALLC]_GWhS2",[1]Data!$D:$D,0)-4)/1000,0)</f>
        <v>3.0129999999999999</v>
      </c>
      <c r="G87" s="13">
        <f>IFERROR(HLOOKUP(G$84,Electricity!data,MATCH("EPCOAL[ALLC]_GWhS2",[1]Data!$D:$D,0)-4)/1000,0)</f>
        <v>2.827</v>
      </c>
      <c r="H87" s="13">
        <f>IFERROR(HLOOKUP(H$84,Electricity!data,MATCH("EPCOAL[ALLC]_GWhS2",[1]Data!$D:$D,0)-4)/1000,0)</f>
        <v>1.9732400000000001</v>
      </c>
      <c r="I87" s="13">
        <f>IFERROR(HLOOKUP(I$84,Electricity!data,MATCH("EPCOAL[ALLC]_GWhS2",[1]Data!$D:$D,0)-4)/1000,0)</f>
        <v>0.78764000000000001</v>
      </c>
      <c r="J87" s="13">
        <f>IFERROR(HLOOKUP(J$84,Electricity!data,MATCH("EPCOAL[ALLC]_GWhS2",[1]Data!$D:$D,0)-4)/1000,0)</f>
        <v>0.34941</v>
      </c>
      <c r="K87" s="13">
        <f>IFERROR(HLOOKUP(K$84,Electricity!data,MATCH("EPCOAL[ALLC]_GWhS2",[1]Data!$D:$D,0)-4)/1000,0)</f>
        <v>0.13352</v>
      </c>
      <c r="L87" s="13">
        <f>IFERROR(HLOOKUP(L$84,Electricity!data,MATCH("EPCOAL[ALLC]_GWhS2",[1]Data!$D:$D,0)-4)/1000,0)</f>
        <v>0.15550999999999998</v>
      </c>
      <c r="M87" s="13">
        <f>IFERROR(HLOOKUP(M$84,Electricity!data,MATCH("EPCOAL[ALLC]_GWhS2",[1]Data!$D:$D,0)-4)/1000,0)</f>
        <v>0.45867000000000002</v>
      </c>
      <c r="N87" s="13">
        <f>IFERROR(HLOOKUP(N$84,Electricity!data,MATCH("EPCOAL[ALLC]_GWhS2",[1]Data!$D:$D,0)-4)/1000,0)</f>
        <v>0.66344000000000003</v>
      </c>
      <c r="O87" s="1"/>
      <c r="P87" s="1"/>
      <c r="Q87" s="1"/>
      <c r="R87" s="1"/>
      <c r="S87" s="1"/>
      <c r="T87" s="1"/>
      <c r="U87" s="1"/>
      <c r="V87" s="1"/>
      <c r="W87" s="1"/>
    </row>
    <row r="88" spans="1:23" ht="15" customHeight="1" x14ac:dyDescent="0.15">
      <c r="A88" s="1"/>
      <c r="B88" s="37" t="s">
        <v>70</v>
      </c>
      <c r="C88" s="3" t="s">
        <v>23</v>
      </c>
      <c r="D88" s="13">
        <f>IFERROR(HLOOKUP(D$84,Electricity!data,MATCH("EPOIL[ALLC]_GWhS3",[1]Data!$D:$D,0)-4)/1000,0)</f>
        <v>2.883</v>
      </c>
      <c r="E88" s="13">
        <f>IFERROR(HLOOKUP(E$84,Electricity!data,MATCH("EPOIL[ALLC]_GWhS3",[1]Data!$D:$D,0)-4)/1000,0)</f>
        <v>5.7460000000000004</v>
      </c>
      <c r="F88" s="13">
        <f>IFERROR(HLOOKUP(F$84,Electricity!data,MATCH("EPOIL[ALLC]_GWhS3",[1]Data!$D:$D,0)-4)/1000,0)</f>
        <v>16.663</v>
      </c>
      <c r="G88" s="13">
        <f>IFERROR(HLOOKUP(G$84,Electricity!data,MATCH("EPOIL[ALLC]_GWhS3",[1]Data!$D:$D,0)-4)/1000,0)</f>
        <v>19.760000000000002</v>
      </c>
      <c r="H88" s="13">
        <f>IFERROR(HLOOKUP(H$84,Electricity!data,MATCH("EPOIL[ALLC]_GWhS3",[1]Data!$D:$D,0)-4)/1000,0)</f>
        <v>6.7199600000000004</v>
      </c>
      <c r="I88" s="13">
        <f>IFERROR(HLOOKUP(I$84,Electricity!data,MATCH("EPOIL[ALLC]_GWhS3",[1]Data!$D:$D,0)-4)/1000,0)</f>
        <v>11.870649999999999</v>
      </c>
      <c r="J88" s="13">
        <f>IFERROR(HLOOKUP(J$84,Electricity!data,MATCH("EPOIL[ALLC]_GWhS3",[1]Data!$D:$D,0)-4)/1000,0)</f>
        <v>13.722910000000001</v>
      </c>
      <c r="K88" s="13">
        <f>IFERROR(HLOOKUP(K$84,Electricity!data,MATCH("EPOIL[ALLC]_GWhS3",[1]Data!$D:$D,0)-4)/1000,0)</f>
        <v>13.07086</v>
      </c>
      <c r="L88" s="13">
        <f>IFERROR(HLOOKUP(L$84,Electricity!data,MATCH("EPOIL[ALLC]_GWhS3",[1]Data!$D:$D,0)-4)/1000,0)</f>
        <v>11.59958</v>
      </c>
      <c r="M88" s="13">
        <f>IFERROR(HLOOKUP(M$84,Electricity!data,MATCH("EPOIL[ALLC]_GWhS3",[1]Data!$D:$D,0)-4)/1000,0)</f>
        <v>9.7552700000000012</v>
      </c>
      <c r="N88" s="13">
        <f>IFERROR(HLOOKUP(N$84,Electricity!data,MATCH("EPOIL[ALLC]_GWhS3",[1]Data!$D:$D,0)-4)/1000,0)</f>
        <v>8.1161300000000001</v>
      </c>
      <c r="O88" s="1"/>
      <c r="P88" s="1"/>
      <c r="Q88" s="1"/>
      <c r="R88" s="1"/>
      <c r="S88" s="1"/>
      <c r="T88" s="1"/>
      <c r="U88" s="1"/>
      <c r="V88" s="1"/>
      <c r="W88" s="1"/>
    </row>
    <row r="89" spans="1:23" ht="15" customHeight="1" x14ac:dyDescent="0.15">
      <c r="A89" s="1"/>
      <c r="B89" s="38"/>
      <c r="C89" s="4" t="s">
        <v>24</v>
      </c>
      <c r="D89" s="13">
        <f>IFERROR(HLOOKUP(D$84,Electricity!data,MATCH("EPOIL[ALLC]_GWhS1",[1]Data!$D:$D,0)-4)/1000,0)</f>
        <v>2.883</v>
      </c>
      <c r="E89" s="13">
        <f>IFERROR(HLOOKUP(E$84,Electricity!data,MATCH("EPOIL[ALLC]_GWhS1",[1]Data!$D:$D,0)-4)/1000,0)</f>
        <v>5.7460000000000004</v>
      </c>
      <c r="F89" s="13">
        <f>IFERROR(HLOOKUP(F$84,Electricity!data,MATCH("EPOIL[ALLC]_GWhS1",[1]Data!$D:$D,0)-4)/1000,0)</f>
        <v>16.663</v>
      </c>
      <c r="G89" s="13">
        <f>IFERROR(HLOOKUP(G$84,Electricity!data,MATCH("EPOIL[ALLC]_GWhS1",[1]Data!$D:$D,0)-4)/1000,0)</f>
        <v>19.760000000000002</v>
      </c>
      <c r="H89" s="13">
        <f>IFERROR(HLOOKUP(H$84,Electricity!data,MATCH("EPOIL[ALLC]_GWhS1",[1]Data!$D:$D,0)-4)/1000,0)</f>
        <v>6.7199600000000004</v>
      </c>
      <c r="I89" s="13">
        <f>IFERROR(HLOOKUP(I$84,Electricity!data,MATCH("EPOIL[ALLC]_GWhS1",[1]Data!$D:$D,0)-4)/1000,0)</f>
        <v>8.573030000000001</v>
      </c>
      <c r="J89" s="13">
        <f>IFERROR(HLOOKUP(J$84,Electricity!data,MATCH("EPOIL[ALLC]_GWhS1",[1]Data!$D:$D,0)-4)/1000,0)</f>
        <v>7.3520500000000002</v>
      </c>
      <c r="K89" s="13">
        <f>IFERROR(HLOOKUP(K$84,Electricity!data,MATCH("EPOIL[ALLC]_GWhS1",[1]Data!$D:$D,0)-4)/1000,0)</f>
        <v>6.8657399999999997</v>
      </c>
      <c r="L89" s="13">
        <f>IFERROR(HLOOKUP(L$84,Electricity!data,MATCH("EPOIL[ALLC]_GWhS1",[1]Data!$D:$D,0)-4)/1000,0)</f>
        <v>5.7819700000000003</v>
      </c>
      <c r="M89" s="13">
        <f>IFERROR(HLOOKUP(M$84,Electricity!data,MATCH("EPOIL[ALLC]_GWhS1",[1]Data!$D:$D,0)-4)/1000,0)</f>
        <v>4.8493199999999996</v>
      </c>
      <c r="N89" s="13">
        <f>IFERROR(HLOOKUP(N$84,Electricity!data,MATCH("EPOIL[ALLC]_GWhS1",[1]Data!$D:$D,0)-4)/1000,0)</f>
        <v>3.46767</v>
      </c>
      <c r="O89" s="1"/>
      <c r="P89" s="1"/>
      <c r="Q89" s="1"/>
      <c r="R89" s="1"/>
      <c r="S89" s="1"/>
      <c r="T89" s="1"/>
      <c r="U89" s="1"/>
      <c r="V89" s="1"/>
      <c r="W89" s="1"/>
    </row>
    <row r="90" spans="1:23" ht="15" customHeight="1" x14ac:dyDescent="0.15">
      <c r="A90" s="1"/>
      <c r="B90" s="39"/>
      <c r="C90" s="4" t="s">
        <v>25</v>
      </c>
      <c r="D90" s="13">
        <f>IFERROR(HLOOKUP(D$84,Electricity!data,MATCH("EPOIL[ALLC]_GWhS2",[1]Data!$D:$D,0)-4)/1000,0)</f>
        <v>2.883</v>
      </c>
      <c r="E90" s="13">
        <f>IFERROR(HLOOKUP(E$84,Electricity!data,MATCH("EPOIL[ALLC]_GWhS2",[1]Data!$D:$D,0)-4)/1000,0)</f>
        <v>5.7460000000000004</v>
      </c>
      <c r="F90" s="13">
        <f>IFERROR(HLOOKUP(F$84,Electricity!data,MATCH("EPOIL[ALLC]_GWhS2",[1]Data!$D:$D,0)-4)/1000,0)</f>
        <v>16.663</v>
      </c>
      <c r="G90" s="13">
        <f>IFERROR(HLOOKUP(G$84,Electricity!data,MATCH("EPOIL[ALLC]_GWhS2",[1]Data!$D:$D,0)-4)/1000,0)</f>
        <v>19.760000000000002</v>
      </c>
      <c r="H90" s="13">
        <f>IFERROR(HLOOKUP(H$84,Electricity!data,MATCH("EPOIL[ALLC]_GWhS2",[1]Data!$D:$D,0)-4)/1000,0)</f>
        <v>6.7199600000000004</v>
      </c>
      <c r="I90" s="13">
        <f>IFERROR(HLOOKUP(I$84,Electricity!data,MATCH("EPOIL[ALLC]_GWhS2",[1]Data!$D:$D,0)-4)/1000,0)</f>
        <v>10.3979</v>
      </c>
      <c r="J90" s="13">
        <f>IFERROR(HLOOKUP(J$84,Electricity!data,MATCH("EPOIL[ALLC]_GWhS2",[1]Data!$D:$D,0)-4)/1000,0)</f>
        <v>9.2696000000000005</v>
      </c>
      <c r="K90" s="13">
        <f>IFERROR(HLOOKUP(K$84,Electricity!data,MATCH("EPOIL[ALLC]_GWhS2",[1]Data!$D:$D,0)-4)/1000,0)</f>
        <v>7.2499899999999995</v>
      </c>
      <c r="L90" s="13">
        <f>IFERROR(HLOOKUP(L$84,Electricity!data,MATCH("EPOIL[ALLC]_GWhS2",[1]Data!$D:$D,0)-4)/1000,0)</f>
        <v>5.4641400000000004</v>
      </c>
      <c r="M90" s="13">
        <f>IFERROR(HLOOKUP(M$84,Electricity!data,MATCH("EPOIL[ALLC]_GWhS2",[1]Data!$D:$D,0)-4)/1000,0)</f>
        <v>3.1955300000000002</v>
      </c>
      <c r="N90" s="13">
        <f>IFERROR(HLOOKUP(N$84,Electricity!data,MATCH("EPOIL[ALLC]_GWhS2",[1]Data!$D:$D,0)-4)/1000,0)</f>
        <v>0.41564000000000001</v>
      </c>
      <c r="O90" s="1"/>
      <c r="P90" s="1"/>
      <c r="Q90" s="1"/>
      <c r="R90" s="1"/>
      <c r="S90" s="1"/>
      <c r="T90" s="1"/>
      <c r="U90" s="1"/>
      <c r="V90" s="1"/>
      <c r="W90" s="1"/>
    </row>
    <row r="91" spans="1:23" ht="15" customHeight="1" x14ac:dyDescent="0.15">
      <c r="A91" s="1"/>
      <c r="B91" s="37" t="s">
        <v>71</v>
      </c>
      <c r="C91" s="3" t="s">
        <v>23</v>
      </c>
      <c r="D91" s="13">
        <f>IFERROR(HLOOKUP(D$84,Electricity!data,MATCH("EPGAS[ALLC]_GWhS3",[1]Data!$D:$D,0)-4)/1000,0)</f>
        <v>48.81</v>
      </c>
      <c r="E91" s="13">
        <f>IFERROR(HLOOKUP(E$84,Electricity!data,MATCH("EPGAS[ALLC]_GWhS3",[1]Data!$D:$D,0)-4)/1000,0)</f>
        <v>56.628999999999998</v>
      </c>
      <c r="F91" s="13">
        <f>IFERROR(HLOOKUP(F$84,Electricity!data,MATCH("EPGAS[ALLC]_GWhS3",[1]Data!$D:$D,0)-4)/1000,0)</f>
        <v>62.609000000000002</v>
      </c>
      <c r="G91" s="13">
        <f>IFERROR(HLOOKUP(G$84,Electricity!data,MATCH("EPGAS[ALLC]_GWhS3",[1]Data!$D:$D,0)-4)/1000,0)</f>
        <v>71.367000000000004</v>
      </c>
      <c r="H91" s="13">
        <f>IFERROR(HLOOKUP(H$84,Electricity!data,MATCH("EPGAS[ALLC]_GWhS3",[1]Data!$D:$D,0)-4)/1000,0)</f>
        <v>88.241</v>
      </c>
      <c r="I91" s="13">
        <f>IFERROR(HLOOKUP(I$84,Electricity!data,MATCH("EPGAS[ALLC]_GWhS3",[1]Data!$D:$D,0)-4)/1000,0)</f>
        <v>69.115320000000011</v>
      </c>
      <c r="J91" s="13">
        <f>IFERROR(HLOOKUP(J$84,Electricity!data,MATCH("EPGAS[ALLC]_GWhS3",[1]Data!$D:$D,0)-4)/1000,0)</f>
        <v>88.817399999999992</v>
      </c>
      <c r="K91" s="13">
        <f>IFERROR(HLOOKUP(K$84,Electricity!data,MATCH("EPGAS[ALLC]_GWhS3",[1]Data!$D:$D,0)-4)/1000,0)</f>
        <v>98.976009999999988</v>
      </c>
      <c r="L91" s="13">
        <f>IFERROR(HLOOKUP(L$84,Electricity!data,MATCH("EPGAS[ALLC]_GWhS3",[1]Data!$D:$D,0)-4)/1000,0)</f>
        <v>113.30278999999999</v>
      </c>
      <c r="M91" s="13">
        <f>IFERROR(HLOOKUP(M$84,Electricity!data,MATCH("EPGAS[ALLC]_GWhS3",[1]Data!$D:$D,0)-4)/1000,0)</f>
        <v>119.96097</v>
      </c>
      <c r="N91" s="13">
        <f>IFERROR(HLOOKUP(N$84,Electricity!data,MATCH("EPGAS[ALLC]_GWhS3",[1]Data!$D:$D,0)-4)/1000,0)</f>
        <v>123.37769</v>
      </c>
      <c r="O91" s="1"/>
      <c r="P91" s="1"/>
      <c r="Q91" s="1"/>
      <c r="R91" s="1"/>
      <c r="S91" s="1"/>
      <c r="T91" s="1"/>
      <c r="U91" s="1"/>
      <c r="V91" s="1"/>
      <c r="W91" s="1"/>
    </row>
    <row r="92" spans="1:23" ht="15" customHeight="1" x14ac:dyDescent="0.15">
      <c r="A92" s="1"/>
      <c r="B92" s="38"/>
      <c r="C92" s="4" t="s">
        <v>24</v>
      </c>
      <c r="D92" s="13">
        <f>IFERROR(HLOOKUP(D$84,Electricity!data,MATCH("EPGAS[ALLC]_GWhS1",[1]Data!$D:$D,0)-4)/1000,0)</f>
        <v>48.81</v>
      </c>
      <c r="E92" s="13">
        <f>IFERROR(HLOOKUP(E$84,Electricity!data,MATCH("EPGAS[ALLC]_GWhS1",[1]Data!$D:$D,0)-4)/1000,0)</f>
        <v>56.628999999999998</v>
      </c>
      <c r="F92" s="13">
        <f>IFERROR(HLOOKUP(F$84,Electricity!data,MATCH("EPGAS[ALLC]_GWhS1",[1]Data!$D:$D,0)-4)/1000,0)</f>
        <v>62.609000000000002</v>
      </c>
      <c r="G92" s="13">
        <f>IFERROR(HLOOKUP(G$84,Electricity!data,MATCH("EPGAS[ALLC]_GWhS1",[1]Data!$D:$D,0)-4)/1000,0)</f>
        <v>71.367000000000004</v>
      </c>
      <c r="H92" s="13">
        <f>IFERROR(HLOOKUP(H$84,Electricity!data,MATCH("EPGAS[ALLC]_GWhS1",[1]Data!$D:$D,0)-4)/1000,0)</f>
        <v>88.241</v>
      </c>
      <c r="I92" s="13">
        <f>IFERROR(HLOOKUP(I$84,Electricity!data,MATCH("EPGAS[ALLC]_GWhS1",[1]Data!$D:$D,0)-4)/1000,0)</f>
        <v>74.562359999999998</v>
      </c>
      <c r="J92" s="13">
        <f>IFERROR(HLOOKUP(J$84,Electricity!data,MATCH("EPGAS[ALLC]_GWhS1",[1]Data!$D:$D,0)-4)/1000,0)</f>
        <v>99.032409999999999</v>
      </c>
      <c r="K92" s="13">
        <f>IFERROR(HLOOKUP(K$84,Electricity!data,MATCH("EPGAS[ALLC]_GWhS1",[1]Data!$D:$D,0)-4)/1000,0)</f>
        <v>94.555639999999997</v>
      </c>
      <c r="L92" s="13">
        <f>IFERROR(HLOOKUP(L$84,Electricity!data,MATCH("EPGAS[ALLC]_GWhS1",[1]Data!$D:$D,0)-4)/1000,0)</f>
        <v>93.757000000000005</v>
      </c>
      <c r="M92" s="13">
        <f>IFERROR(HLOOKUP(M$84,Electricity!data,MATCH("EPGAS[ALLC]_GWhS1",[1]Data!$D:$D,0)-4)/1000,0)</f>
        <v>89.878240000000005</v>
      </c>
      <c r="N92" s="13">
        <f>IFERROR(HLOOKUP(N$84,Electricity!data,MATCH("EPGAS[ALLC]_GWhS1",[1]Data!$D:$D,0)-4)/1000,0)</f>
        <v>76.704130000000006</v>
      </c>
      <c r="O92" s="1"/>
      <c r="P92" s="1"/>
      <c r="Q92" s="1"/>
      <c r="R92" s="1"/>
      <c r="S92" s="1"/>
      <c r="T92" s="1"/>
      <c r="U92" s="1"/>
      <c r="V92" s="1"/>
      <c r="W92" s="1"/>
    </row>
    <row r="93" spans="1:23" ht="15" customHeight="1" x14ac:dyDescent="0.15">
      <c r="A93" s="1"/>
      <c r="B93" s="39"/>
      <c r="C93" s="4" t="s">
        <v>25</v>
      </c>
      <c r="D93" s="13">
        <f>IFERROR(HLOOKUP(D$84,Electricity!data,MATCH("EPGAS[ALLC]_GWhS2",[1]Data!$D:$D,0)-4)/1000,0)</f>
        <v>48.81</v>
      </c>
      <c r="E93" s="13">
        <f>IFERROR(HLOOKUP(E$84,Electricity!data,MATCH("EPGAS[ALLC]_GWhS2",[1]Data!$D:$D,0)-4)/1000,0)</f>
        <v>56.628999999999998</v>
      </c>
      <c r="F93" s="13">
        <f>IFERROR(HLOOKUP(F$84,Electricity!data,MATCH("EPGAS[ALLC]_GWhS2",[1]Data!$D:$D,0)-4)/1000,0)</f>
        <v>62.609000000000002</v>
      </c>
      <c r="G93" s="13">
        <f>IFERROR(HLOOKUP(G$84,Electricity!data,MATCH("EPGAS[ALLC]_GWhS2",[1]Data!$D:$D,0)-4)/1000,0)</f>
        <v>71.367000000000004</v>
      </c>
      <c r="H93" s="13">
        <f>IFERROR(HLOOKUP(H$84,Electricity!data,MATCH("EPGAS[ALLC]_GWhS2",[1]Data!$D:$D,0)-4)/1000,0)</f>
        <v>88.241</v>
      </c>
      <c r="I93" s="13">
        <f>IFERROR(HLOOKUP(I$84,Electricity!data,MATCH("EPGAS[ALLC]_GWhS2",[1]Data!$D:$D,0)-4)/1000,0)</f>
        <v>74.776520000000005</v>
      </c>
      <c r="J93" s="13">
        <f>IFERROR(HLOOKUP(J$84,Electricity!data,MATCH("EPGAS[ALLC]_GWhS2",[1]Data!$D:$D,0)-4)/1000,0)</f>
        <v>88.285850000000011</v>
      </c>
      <c r="K93" s="13">
        <f>IFERROR(HLOOKUP(K$84,Electricity!data,MATCH("EPGAS[ALLC]_GWhS2",[1]Data!$D:$D,0)-4)/1000,0)</f>
        <v>68.616429999999994</v>
      </c>
      <c r="L93" s="13">
        <f>IFERROR(HLOOKUP(L$84,Electricity!data,MATCH("EPGAS[ALLC]_GWhS2",[1]Data!$D:$D,0)-4)/1000,0)</f>
        <v>58.278260000000003</v>
      </c>
      <c r="M93" s="13">
        <f>IFERROR(HLOOKUP(M$84,Electricity!data,MATCH("EPGAS[ALLC]_GWhS2",[1]Data!$D:$D,0)-4)/1000,0)</f>
        <v>36.584139999999998</v>
      </c>
      <c r="N93" s="13">
        <f>IFERROR(HLOOKUP(N$84,Electricity!data,MATCH("EPGAS[ALLC]_GWhS2",[1]Data!$D:$D,0)-4)/1000,0)</f>
        <v>6.6789300000000003</v>
      </c>
      <c r="O93" s="1"/>
      <c r="P93" s="1"/>
      <c r="Q93" s="1"/>
      <c r="R93" s="1"/>
      <c r="S93" s="1"/>
      <c r="T93" s="1"/>
      <c r="U93" s="1"/>
      <c r="V93" s="1"/>
      <c r="W93" s="1"/>
    </row>
    <row r="94" spans="1:23" ht="15" customHeight="1" x14ac:dyDescent="0.15">
      <c r="A94" s="1"/>
      <c r="B94" s="37" t="s">
        <v>72</v>
      </c>
      <c r="C94" s="3" t="s">
        <v>23</v>
      </c>
      <c r="D94" s="13">
        <f>IFERROR(HLOOKUP(D$84,Electricity!data,MATCH("EPNUT[ALLC]_GWhS3",[1]Data!$D:$D,0)-4)/1000,0)</f>
        <v>6.1769999999999996</v>
      </c>
      <c r="E94" s="13">
        <f>IFERROR(HLOOKUP(E$84,Electricity!data,MATCH("EPNUT[ALLC]_GWhS3",[1]Data!$D:$D,0)-4)/1000,0)</f>
        <v>6.8730000000000002</v>
      </c>
      <c r="F94" s="13">
        <f>IFERROR(HLOOKUP(F$84,Electricity!data,MATCH("EPNUT[ALLC]_GWhS3",[1]Data!$D:$D,0)-4)/1000,0)</f>
        <v>7.1710000000000003</v>
      </c>
      <c r="G94" s="13">
        <f>IFERROR(HLOOKUP(G$84,Electricity!data,MATCH("EPNUT[ALLC]_GWhS3",[1]Data!$D:$D,0)-4)/1000,0)</f>
        <v>7.1390000000000002</v>
      </c>
      <c r="H94" s="13">
        <f>IFERROR(HLOOKUP(H$84,Electricity!data,MATCH("EPNUT[ALLC]_GWhS3",[1]Data!$D:$D,0)-4)/1000,0)</f>
        <v>10.706799999999999</v>
      </c>
      <c r="I94" s="13">
        <f>IFERROR(HLOOKUP(I$84,Electricity!data,MATCH("EPNUT[ALLC]_GWhS3",[1]Data!$D:$D,0)-4)/1000,0)</f>
        <v>9.4377399999999998</v>
      </c>
      <c r="J94" s="13">
        <f>IFERROR(HLOOKUP(J$84,Electricity!data,MATCH("EPNUT[ALLC]_GWhS3",[1]Data!$D:$D,0)-4)/1000,0)</f>
        <v>15.681139999999999</v>
      </c>
      <c r="K94" s="13">
        <f>IFERROR(HLOOKUP(K$84,Electricity!data,MATCH("EPNUT[ALLC]_GWhS3",[1]Data!$D:$D,0)-4)/1000,0)</f>
        <v>15.684719999999999</v>
      </c>
      <c r="L94" s="13">
        <f>IFERROR(HLOOKUP(L$84,Electricity!data,MATCH("EPNUT[ALLC]_GWhS3",[1]Data!$D:$D,0)-4)/1000,0)</f>
        <v>15.69398</v>
      </c>
      <c r="M94" s="13">
        <f>IFERROR(HLOOKUP(M$84,Electricity!data,MATCH("EPNUT[ALLC]_GWhS3",[1]Data!$D:$D,0)-4)/1000,0)</f>
        <v>14.92469</v>
      </c>
      <c r="N94" s="13">
        <f>IFERROR(HLOOKUP(N$84,Electricity!data,MATCH("EPNUT[ALLC]_GWhS3",[1]Data!$D:$D,0)-4)/1000,0)</f>
        <v>13.76976</v>
      </c>
      <c r="O94" s="1"/>
      <c r="P94" s="1"/>
      <c r="Q94" s="1"/>
      <c r="R94" s="1"/>
      <c r="S94" s="1"/>
      <c r="T94" s="1"/>
      <c r="U94" s="1"/>
      <c r="V94" s="1"/>
      <c r="W94" s="1"/>
    </row>
    <row r="95" spans="1:23" ht="15" customHeight="1" x14ac:dyDescent="0.15">
      <c r="A95" s="1"/>
      <c r="B95" s="38"/>
      <c r="C95" s="4" t="s">
        <v>24</v>
      </c>
      <c r="D95" s="13">
        <f>IFERROR(HLOOKUP(D$84,Electricity!data,MATCH("EPNUT[ALLC]_GWhS1",[1]Data!$D:$D,0)-4)/1000,0)</f>
        <v>6.1769999999999996</v>
      </c>
      <c r="E95" s="13">
        <f>IFERROR(HLOOKUP(E$84,Electricity!data,MATCH("EPNUT[ALLC]_GWhS1",[1]Data!$D:$D,0)-4)/1000,0)</f>
        <v>6.8730000000000002</v>
      </c>
      <c r="F95" s="13">
        <f>IFERROR(HLOOKUP(F$84,Electricity!data,MATCH("EPNUT[ALLC]_GWhS1",[1]Data!$D:$D,0)-4)/1000,0)</f>
        <v>7.1710000000000003</v>
      </c>
      <c r="G95" s="13">
        <f>IFERROR(HLOOKUP(G$84,Electricity!data,MATCH("EPNUT[ALLC]_GWhS1",[1]Data!$D:$D,0)-4)/1000,0)</f>
        <v>7.1390000000000002</v>
      </c>
      <c r="H95" s="13">
        <f>IFERROR(HLOOKUP(H$84,Electricity!data,MATCH("EPNUT[ALLC]_GWhS1",[1]Data!$D:$D,0)-4)/1000,0)</f>
        <v>10.706799999999999</v>
      </c>
      <c r="I95" s="13">
        <f>IFERROR(HLOOKUP(I$84,Electricity!data,MATCH("EPNUT[ALLC]_GWhS1",[1]Data!$D:$D,0)-4)/1000,0)</f>
        <v>9.4377399999999998</v>
      </c>
      <c r="J95" s="13">
        <f>IFERROR(HLOOKUP(J$84,Electricity!data,MATCH("EPNUT[ALLC]_GWhS1",[1]Data!$D:$D,0)-4)/1000,0)</f>
        <v>15.681139999999999</v>
      </c>
      <c r="K95" s="13">
        <f>IFERROR(HLOOKUP(K$84,Electricity!data,MATCH("EPNUT[ALLC]_GWhS1",[1]Data!$D:$D,0)-4)/1000,0)</f>
        <v>15.684719999999999</v>
      </c>
      <c r="L95" s="13">
        <f>IFERROR(HLOOKUP(L$84,Electricity!data,MATCH("EPNUT[ALLC]_GWhS1",[1]Data!$D:$D,0)-4)/1000,0)</f>
        <v>15.747680000000001</v>
      </c>
      <c r="M95" s="13">
        <f>IFERROR(HLOOKUP(M$84,Electricity!data,MATCH("EPNUT[ALLC]_GWhS1",[1]Data!$D:$D,0)-4)/1000,0)</f>
        <v>15.768219999999999</v>
      </c>
      <c r="N95" s="13">
        <f>IFERROR(HLOOKUP(N$84,Electricity!data,MATCH("EPNUT[ALLC]_GWhS1",[1]Data!$D:$D,0)-4)/1000,0)</f>
        <v>16.913959999999999</v>
      </c>
      <c r="O95" s="1"/>
      <c r="P95" s="1"/>
      <c r="Q95" s="1"/>
      <c r="R95" s="1"/>
      <c r="S95" s="1"/>
      <c r="T95" s="1"/>
      <c r="U95" s="1"/>
      <c r="V95" s="1"/>
      <c r="W95" s="1"/>
    </row>
    <row r="96" spans="1:23" ht="15" customHeight="1" x14ac:dyDescent="0.15">
      <c r="A96" s="1"/>
      <c r="B96" s="39"/>
      <c r="C96" s="4" t="s">
        <v>25</v>
      </c>
      <c r="D96" s="13">
        <f>IFERROR(HLOOKUP(D$84,Electricity!data,MATCH("EPNUT[ALLC]_GWhS2",[1]Data!$D:$D,0)-4)/1000,0)</f>
        <v>6.1769999999999996</v>
      </c>
      <c r="E96" s="13">
        <f>IFERROR(HLOOKUP(E$84,Electricity!data,MATCH("EPNUT[ALLC]_GWhS2",[1]Data!$D:$D,0)-4)/1000,0)</f>
        <v>6.8730000000000002</v>
      </c>
      <c r="F96" s="13">
        <f>IFERROR(HLOOKUP(F$84,Electricity!data,MATCH("EPNUT[ALLC]_GWhS2",[1]Data!$D:$D,0)-4)/1000,0)</f>
        <v>7.1710000000000003</v>
      </c>
      <c r="G96" s="13">
        <f>IFERROR(HLOOKUP(G$84,Electricity!data,MATCH("EPNUT[ALLC]_GWhS2",[1]Data!$D:$D,0)-4)/1000,0)</f>
        <v>7.1390000000000002</v>
      </c>
      <c r="H96" s="13">
        <f>IFERROR(HLOOKUP(H$84,Electricity!data,MATCH("EPNUT[ALLC]_GWhS2",[1]Data!$D:$D,0)-4)/1000,0)</f>
        <v>10.706799999999999</v>
      </c>
      <c r="I96" s="13">
        <f>IFERROR(HLOOKUP(I$84,Electricity!data,MATCH("EPNUT[ALLC]_GWhS2",[1]Data!$D:$D,0)-4)/1000,0)</f>
        <v>9.4377399999999998</v>
      </c>
      <c r="J96" s="13">
        <f>IFERROR(HLOOKUP(J$84,Electricity!data,MATCH("EPNUT[ALLC]_GWhS2",[1]Data!$D:$D,0)-4)/1000,0)</f>
        <v>15.681139999999999</v>
      </c>
      <c r="K96" s="13">
        <f>IFERROR(HLOOKUP(K$84,Electricity!data,MATCH("EPNUT[ALLC]_GWhS2",[1]Data!$D:$D,0)-4)/1000,0)</f>
        <v>15.684719999999999</v>
      </c>
      <c r="L96" s="13">
        <f>IFERROR(HLOOKUP(L$84,Electricity!data,MATCH("EPNUT[ALLC]_GWhS2",[1]Data!$D:$D,0)-4)/1000,0)</f>
        <v>15.763680000000001</v>
      </c>
      <c r="M96" s="13">
        <f>IFERROR(HLOOKUP(M$84,Electricity!data,MATCH("EPNUT[ALLC]_GWhS2",[1]Data!$D:$D,0)-4)/1000,0)</f>
        <v>18.05912</v>
      </c>
      <c r="N96" s="13">
        <f>IFERROR(HLOOKUP(N$84,Electricity!data,MATCH("EPNUT[ALLC]_GWhS2",[1]Data!$D:$D,0)-4)/1000,0)</f>
        <v>27.112719999999999</v>
      </c>
      <c r="O96" s="1"/>
      <c r="P96" s="1"/>
      <c r="Q96" s="1"/>
      <c r="R96" s="1"/>
      <c r="S96" s="1"/>
      <c r="T96" s="1"/>
      <c r="U96" s="1"/>
      <c r="V96" s="1"/>
      <c r="W96" s="1"/>
    </row>
    <row r="97" spans="1:23" ht="15" customHeight="1" x14ac:dyDescent="0.15">
      <c r="A97" s="1"/>
      <c r="B97" s="37" t="s">
        <v>73</v>
      </c>
      <c r="C97" s="3" t="s">
        <v>23</v>
      </c>
      <c r="D97" s="13">
        <f>IFERROR(HLOOKUP(D$84,Electricity!data,MATCH("EPHYT[ALLC]_GWhS3",[1]Data!$D:$D,0)-4)/1000,0)</f>
        <v>28.841000000000001</v>
      </c>
      <c r="E97" s="13">
        <f>IFERROR(HLOOKUP(E$84,Electricity!data,MATCH("EPHYT[ALLC]_GWhS3",[1]Data!$D:$D,0)-4)/1000,0)</f>
        <v>34.262999999999998</v>
      </c>
      <c r="F97" s="13">
        <f>IFERROR(HLOOKUP(F$84,Electricity!data,MATCH("EPHYT[ALLC]_GWhS3",[1]Data!$D:$D,0)-4)/1000,0)</f>
        <v>33.917999999999999</v>
      </c>
      <c r="G97" s="13">
        <f>IFERROR(HLOOKUP(G$84,Electricity!data,MATCH("EPHYT[ALLC]_GWhS3",[1]Data!$D:$D,0)-4)/1000,0)</f>
        <v>41.451000000000001</v>
      </c>
      <c r="H97" s="13">
        <f>IFERROR(HLOOKUP(H$84,Electricity!data,MATCH("EPHYT[ALLC]_GWhS3",[1]Data!$D:$D,0)-4)/1000,0)</f>
        <v>24.261700000000001</v>
      </c>
      <c r="I97" s="13">
        <f>IFERROR(HLOOKUP(I$84,Electricity!data,MATCH("EPHYT[ALLC]_GWhS3",[1]Data!$D:$D,0)-4)/1000,0)</f>
        <v>33.331449999999997</v>
      </c>
      <c r="J97" s="13">
        <f>IFERROR(HLOOKUP(J$84,Electricity!data,MATCH("EPHYT[ALLC]_GWhS3",[1]Data!$D:$D,0)-4)/1000,0)</f>
        <v>39.227419999999995</v>
      </c>
      <c r="K97" s="13">
        <f>IFERROR(HLOOKUP(K$84,Electricity!data,MATCH("EPHYT[ALLC]_GWhS3",[1]Data!$D:$D,0)-4)/1000,0)</f>
        <v>44.68835</v>
      </c>
      <c r="L97" s="13">
        <f>IFERROR(HLOOKUP(L$84,Electricity!data,MATCH("EPHYT[ALLC]_GWhS3",[1]Data!$D:$D,0)-4)/1000,0)</f>
        <v>47.095050000000001</v>
      </c>
      <c r="M97" s="13">
        <f>IFERROR(HLOOKUP(M$84,Electricity!data,MATCH("EPHYT[ALLC]_GWhS3",[1]Data!$D:$D,0)-4)/1000,0)</f>
        <v>55.130589999999998</v>
      </c>
      <c r="N97" s="13">
        <f>IFERROR(HLOOKUP(N$84,Electricity!data,MATCH("EPHYT[ALLC]_GWhS3",[1]Data!$D:$D,0)-4)/1000,0)</f>
        <v>64.866749999999996</v>
      </c>
      <c r="O97" s="1"/>
      <c r="P97" s="1"/>
      <c r="Q97" s="1"/>
      <c r="R97" s="1"/>
      <c r="S97" s="1"/>
      <c r="T97" s="1"/>
      <c r="U97" s="1"/>
      <c r="V97" s="1"/>
      <c r="W97" s="1"/>
    </row>
    <row r="98" spans="1:23" ht="15" customHeight="1" x14ac:dyDescent="0.15">
      <c r="A98" s="1"/>
      <c r="B98" s="38"/>
      <c r="C98" s="4" t="s">
        <v>24</v>
      </c>
      <c r="D98" s="13">
        <f>IFERROR(HLOOKUP(D$84,Electricity!data,MATCH("EPHYT[ALLC]_GWhS1",[1]Data!$D:$D,0)-4)/1000,0)</f>
        <v>28.841000000000001</v>
      </c>
      <c r="E98" s="13">
        <f>IFERROR(HLOOKUP(E$84,Electricity!data,MATCH("EPHYT[ALLC]_GWhS1",[1]Data!$D:$D,0)-4)/1000,0)</f>
        <v>34.262999999999998</v>
      </c>
      <c r="F98" s="13">
        <f>IFERROR(HLOOKUP(F$84,Electricity!data,MATCH("EPHYT[ALLC]_GWhS1",[1]Data!$D:$D,0)-4)/1000,0)</f>
        <v>33.917999999999999</v>
      </c>
      <c r="G98" s="13">
        <f>IFERROR(HLOOKUP(G$84,Electricity!data,MATCH("EPHYT[ALLC]_GWhS1",[1]Data!$D:$D,0)-4)/1000,0)</f>
        <v>41.451000000000001</v>
      </c>
      <c r="H98" s="13">
        <f>IFERROR(HLOOKUP(H$84,Electricity!data,MATCH("EPHYT[ALLC]_GWhS1",[1]Data!$D:$D,0)-4)/1000,0)</f>
        <v>24.261700000000001</v>
      </c>
      <c r="I98" s="13">
        <f>IFERROR(HLOOKUP(I$84,Electricity!data,MATCH("EPHYT[ALLC]_GWhS1",[1]Data!$D:$D,0)-4)/1000,0)</f>
        <v>33.282559999999997</v>
      </c>
      <c r="J98" s="13">
        <f>IFERROR(HLOOKUP(J$84,Electricity!data,MATCH("EPHYT[ALLC]_GWhS1",[1]Data!$D:$D,0)-4)/1000,0)</f>
        <v>40.754919999999998</v>
      </c>
      <c r="K98" s="13">
        <f>IFERROR(HLOOKUP(K$84,Electricity!data,MATCH("EPHYT[ALLC]_GWhS1",[1]Data!$D:$D,0)-4)/1000,0)</f>
        <v>48.201879999999996</v>
      </c>
      <c r="L98" s="13">
        <f>IFERROR(HLOOKUP(L$84,Electricity!data,MATCH("EPHYT[ALLC]_GWhS1",[1]Data!$D:$D,0)-4)/1000,0)</f>
        <v>51.791839999999993</v>
      </c>
      <c r="M98" s="13">
        <f>IFERROR(HLOOKUP(M$84,Electricity!data,MATCH("EPHYT[ALLC]_GWhS1",[1]Data!$D:$D,0)-4)/1000,0)</f>
        <v>61.538679999999999</v>
      </c>
      <c r="N98" s="13">
        <f>IFERROR(HLOOKUP(N$84,Electricity!data,MATCH("EPHYT[ALLC]_GWhS1",[1]Data!$D:$D,0)-4)/1000,0)</f>
        <v>72.910160000000005</v>
      </c>
      <c r="O98" s="1"/>
      <c r="P98" s="1"/>
      <c r="Q98" s="1"/>
      <c r="R98" s="1"/>
      <c r="S98" s="1"/>
      <c r="T98" s="1"/>
      <c r="U98" s="1"/>
      <c r="V98" s="1"/>
      <c r="W98" s="1"/>
    </row>
    <row r="99" spans="1:23" ht="15" customHeight="1" x14ac:dyDescent="0.15">
      <c r="A99" s="1"/>
      <c r="B99" s="39"/>
      <c r="C99" s="4" t="s">
        <v>25</v>
      </c>
      <c r="D99" s="13">
        <f>IFERROR(HLOOKUP(D$84,Electricity!data,MATCH("EPHYT[ALLC]_GWhS2",[1]Data!$D:$D,0)-4)/1000,0)</f>
        <v>28.841000000000001</v>
      </c>
      <c r="E99" s="13">
        <f>IFERROR(HLOOKUP(E$84,Electricity!data,MATCH("EPHYT[ALLC]_GWhS2",[1]Data!$D:$D,0)-4)/1000,0)</f>
        <v>34.262999999999998</v>
      </c>
      <c r="F99" s="13">
        <f>IFERROR(HLOOKUP(F$84,Electricity!data,MATCH("EPHYT[ALLC]_GWhS2",[1]Data!$D:$D,0)-4)/1000,0)</f>
        <v>33.917999999999999</v>
      </c>
      <c r="G99" s="13">
        <f>IFERROR(HLOOKUP(G$84,Electricity!data,MATCH("EPHYT[ALLC]_GWhS2",[1]Data!$D:$D,0)-4)/1000,0)</f>
        <v>41.451000000000001</v>
      </c>
      <c r="H99" s="13">
        <f>IFERROR(HLOOKUP(H$84,Electricity!data,MATCH("EPHYT[ALLC]_GWhS2",[1]Data!$D:$D,0)-4)/1000,0)</f>
        <v>24.261700000000001</v>
      </c>
      <c r="I99" s="13">
        <f>IFERROR(HLOOKUP(I$84,Electricity!data,MATCH("EPHYT[ALLC]_GWhS2",[1]Data!$D:$D,0)-4)/1000,0)</f>
        <v>33.28389</v>
      </c>
      <c r="J99" s="13">
        <f>IFERROR(HLOOKUP(J$84,Electricity!data,MATCH("EPHYT[ALLC]_GWhS2",[1]Data!$D:$D,0)-4)/1000,0)</f>
        <v>43.215589999999999</v>
      </c>
      <c r="K99" s="13">
        <f>IFERROR(HLOOKUP(K$84,Electricity!data,MATCH("EPHYT[ALLC]_GWhS2",[1]Data!$D:$D,0)-4)/1000,0)</f>
        <v>52.954639999999998</v>
      </c>
      <c r="L99" s="13">
        <f>IFERROR(HLOOKUP(L$84,Electricity!data,MATCH("EPHYT[ALLC]_GWhS2",[1]Data!$D:$D,0)-4)/1000,0)</f>
        <v>62.469499999999996</v>
      </c>
      <c r="M99" s="13">
        <f>IFERROR(HLOOKUP(M$84,Electricity!data,MATCH("EPHYT[ALLC]_GWhS2",[1]Data!$D:$D,0)-4)/1000,0)</f>
        <v>73.123649999999998</v>
      </c>
      <c r="N99" s="13">
        <f>IFERROR(HLOOKUP(N$84,Electricity!data,MATCH("EPHYT[ALLC]_GWhS2",[1]Data!$D:$D,0)-4)/1000,0)</f>
        <v>71.454800000000006</v>
      </c>
      <c r="O99" s="1"/>
      <c r="P99" s="1"/>
      <c r="Q99" s="1"/>
      <c r="R99" s="1"/>
      <c r="S99" s="1"/>
      <c r="T99" s="1"/>
      <c r="U99" s="1"/>
      <c r="V99" s="1"/>
      <c r="W99" s="1"/>
    </row>
    <row r="100" spans="1:23" ht="15" customHeight="1" x14ac:dyDescent="0.15">
      <c r="A100" s="1"/>
      <c r="B100" s="37" t="s">
        <v>74</v>
      </c>
      <c r="C100" s="3" t="s">
        <v>23</v>
      </c>
      <c r="D100" s="13">
        <f>IFERROR(HLOOKUP(D$84,Electricity!data,MATCH("EPWIN[ALLC]_GWhS3",[1]Data!$D:$D,0)-4)/1000,0)</f>
        <v>3.5000000000000003E-2</v>
      </c>
      <c r="E100" s="13">
        <f>IFERROR(HLOOKUP(E$84,Electricity!data,MATCH("EPWIN[ALLC]_GWhS3",[1]Data!$D:$D,0)-4)/1000,0)</f>
        <v>7.4999999999999997E-2</v>
      </c>
      <c r="F100" s="13">
        <f>IFERROR(HLOOKUP(F$84,Electricity!data,MATCH("EPWIN[ALLC]_GWhS3",[1]Data!$D:$D,0)-4)/1000,0)</f>
        <v>2.5000000000000001E-2</v>
      </c>
      <c r="G100" s="13">
        <f>IFERROR(HLOOKUP(G$84,Electricity!data,MATCH("EPWIN[ALLC]_GWhS3",[1]Data!$D:$D,0)-4)/1000,0)</f>
        <v>0.59899999999999998</v>
      </c>
      <c r="H100" s="13">
        <f>IFERROR(HLOOKUP(H$84,Electricity!data,MATCH("EPWIN[ALLC]_GWhS3",[1]Data!$D:$D,0)-4)/1000,0)</f>
        <v>9.4123300000000008</v>
      </c>
      <c r="I100" s="13">
        <f>IFERROR(HLOOKUP(I$84,Electricity!data,MATCH("EPWIN[ALLC]_GWhS3",[1]Data!$D:$D,0)-4)/1000,0)</f>
        <v>14.936170000000001</v>
      </c>
      <c r="J100" s="13">
        <f>IFERROR(HLOOKUP(J$84,Electricity!data,MATCH("EPWIN[ALLC]_GWhS3",[1]Data!$D:$D,0)-4)/1000,0)</f>
        <v>16.75536</v>
      </c>
      <c r="K100" s="13">
        <f>IFERROR(HLOOKUP(K$84,Electricity!data,MATCH("EPWIN[ALLC]_GWhS3",[1]Data!$D:$D,0)-4)/1000,0)</f>
        <v>16.894380000000002</v>
      </c>
      <c r="L100" s="13">
        <f>IFERROR(HLOOKUP(L$84,Electricity!data,MATCH("EPWIN[ALLC]_GWhS3",[1]Data!$D:$D,0)-4)/1000,0)</f>
        <v>17.717779999999998</v>
      </c>
      <c r="M100" s="13">
        <f>IFERROR(HLOOKUP(M$84,Electricity!data,MATCH("EPWIN[ALLC]_GWhS3",[1]Data!$D:$D,0)-4)/1000,0)</f>
        <v>19.218669999999999</v>
      </c>
      <c r="N100" s="13">
        <f>IFERROR(HLOOKUP(N$84,Electricity!data,MATCH("EPWIN[ALLC]_GWhS3",[1]Data!$D:$D,0)-4)/1000,0)</f>
        <v>20.77083</v>
      </c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" customHeight="1" x14ac:dyDescent="0.15">
      <c r="A101" s="1"/>
      <c r="B101" s="38"/>
      <c r="C101" s="4" t="s">
        <v>24</v>
      </c>
      <c r="D101" s="13">
        <f>IFERROR(HLOOKUP(D$84,Electricity!data,MATCH("EPWIN[ALLC]_GWhS1",[1]Data!$D:$D,0)-4)/1000,0)</f>
        <v>3.5000000000000003E-2</v>
      </c>
      <c r="E101" s="13">
        <f>IFERROR(HLOOKUP(E$84,Electricity!data,MATCH("EPWIN[ALLC]_GWhS1",[1]Data!$D:$D,0)-4)/1000,0)</f>
        <v>7.4999999999999997E-2</v>
      </c>
      <c r="F101" s="13">
        <f>IFERROR(HLOOKUP(F$84,Electricity!data,MATCH("EPWIN[ALLC]_GWhS1",[1]Data!$D:$D,0)-4)/1000,0)</f>
        <v>2.5000000000000001E-2</v>
      </c>
      <c r="G101" s="13">
        <f>IFERROR(HLOOKUP(G$84,Electricity!data,MATCH("EPWIN[ALLC]_GWhS1",[1]Data!$D:$D,0)-4)/1000,0)</f>
        <v>0.59899999999999998</v>
      </c>
      <c r="H101" s="13">
        <f>IFERROR(HLOOKUP(H$84,Electricity!data,MATCH("EPWIN[ALLC]_GWhS1",[1]Data!$D:$D,0)-4)/1000,0)</f>
        <v>9.4123300000000008</v>
      </c>
      <c r="I101" s="13">
        <f>IFERROR(HLOOKUP(I$84,Electricity!data,MATCH("EPWIN[ALLC]_GWhS1",[1]Data!$D:$D,0)-4)/1000,0)</f>
        <v>14.518540000000002</v>
      </c>
      <c r="J101" s="13">
        <f>IFERROR(HLOOKUP(J$84,Electricity!data,MATCH("EPWIN[ALLC]_GWhS1",[1]Data!$D:$D,0)-4)/1000,0)</f>
        <v>17.363679999999999</v>
      </c>
      <c r="K101" s="13">
        <f>IFERROR(HLOOKUP(K$84,Electricity!data,MATCH("EPWIN[ALLC]_GWhS1",[1]Data!$D:$D,0)-4)/1000,0)</f>
        <v>25.301099999999998</v>
      </c>
      <c r="L101" s="13">
        <f>IFERROR(HLOOKUP(L$84,Electricity!data,MATCH("EPWIN[ALLC]_GWhS1",[1]Data!$D:$D,0)-4)/1000,0)</f>
        <v>35.360330000000005</v>
      </c>
      <c r="M101" s="13">
        <f>IFERROR(HLOOKUP(M$84,Electricity!data,MATCH("EPWIN[ALLC]_GWhS1",[1]Data!$D:$D,0)-4)/1000,0)</f>
        <v>44.39781</v>
      </c>
      <c r="N101" s="13">
        <f>IFERROR(HLOOKUP(N$84,Electricity!data,MATCH("EPWIN[ALLC]_GWhS1",[1]Data!$D:$D,0)-4)/1000,0)</f>
        <v>58.808639999999997</v>
      </c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" customHeight="1" x14ac:dyDescent="0.15">
      <c r="A102" s="1"/>
      <c r="B102" s="39"/>
      <c r="C102" s="4" t="s">
        <v>25</v>
      </c>
      <c r="D102" s="13">
        <f>IFERROR(HLOOKUP(D$84,Electricity!data,MATCH("EPWIN[ALLC]_GWhS2",[1]Data!$D:$D,0)-4)/1000,0)</f>
        <v>3.5000000000000003E-2</v>
      </c>
      <c r="E102" s="13">
        <f>IFERROR(HLOOKUP(E$84,Electricity!data,MATCH("EPWIN[ALLC]_GWhS2",[1]Data!$D:$D,0)-4)/1000,0)</f>
        <v>7.4999999999999997E-2</v>
      </c>
      <c r="F102" s="13">
        <f>IFERROR(HLOOKUP(F$84,Electricity!data,MATCH("EPWIN[ALLC]_GWhS2",[1]Data!$D:$D,0)-4)/1000,0)</f>
        <v>2.5000000000000001E-2</v>
      </c>
      <c r="G102" s="13">
        <f>IFERROR(HLOOKUP(G$84,Electricity!data,MATCH("EPWIN[ALLC]_GWhS2",[1]Data!$D:$D,0)-4)/1000,0)</f>
        <v>0.59899999999999998</v>
      </c>
      <c r="H102" s="13">
        <f>IFERROR(HLOOKUP(H$84,Electricity!data,MATCH("EPWIN[ALLC]_GWhS2",[1]Data!$D:$D,0)-4)/1000,0)</f>
        <v>9.4123300000000008</v>
      </c>
      <c r="I102" s="13">
        <f>IFERROR(HLOOKUP(I$84,Electricity!data,MATCH("EPWIN[ALLC]_GWhS2",[1]Data!$D:$D,0)-4)/1000,0)</f>
        <v>14.847850000000001</v>
      </c>
      <c r="J102" s="13">
        <f>IFERROR(HLOOKUP(J$84,Electricity!data,MATCH("EPWIN[ALLC]_GWhS2",[1]Data!$D:$D,0)-4)/1000,0)</f>
        <v>27.913889999999999</v>
      </c>
      <c r="K102" s="13">
        <f>IFERROR(HLOOKUP(K$84,Electricity!data,MATCH("EPWIN[ALLC]_GWhS2",[1]Data!$D:$D,0)-4)/1000,0)</f>
        <v>46.599679999999999</v>
      </c>
      <c r="L102" s="13">
        <f>IFERROR(HLOOKUP(L$84,Electricity!data,MATCH("EPWIN[ALLC]_GWhS2",[1]Data!$D:$D,0)-4)/1000,0)</f>
        <v>59.978879999999997</v>
      </c>
      <c r="M102" s="13">
        <f>IFERROR(HLOOKUP(M$84,Electricity!data,MATCH("EPWIN[ALLC]_GWhS2",[1]Data!$D:$D,0)-4)/1000,0)</f>
        <v>73.747919999999993</v>
      </c>
      <c r="N102" s="13">
        <f>IFERROR(HLOOKUP(N$84,Electricity!data,MATCH("EPWIN[ALLC]_GWhS2",[1]Data!$D:$D,0)-4)/1000,0)</f>
        <v>94.046300000000002</v>
      </c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" customHeight="1" x14ac:dyDescent="0.15">
      <c r="A103" s="1"/>
      <c r="B103" s="37" t="s">
        <v>75</v>
      </c>
      <c r="C103" s="3" t="s">
        <v>23</v>
      </c>
      <c r="D103" s="13">
        <f>IFERROR(HLOOKUP(D$84,Electricity!data,MATCH("EPSOL[ALLC]_GWhS3",[1]Data!$D:$D,0)-4)/1000,0)</f>
        <v>0</v>
      </c>
      <c r="E103" s="13">
        <f>IFERROR(HLOOKUP(E$84,Electricity!data,MATCH("EPSOL[ALLC]_GWhS3",[1]Data!$D:$D,0)-4)/1000,0)</f>
        <v>0</v>
      </c>
      <c r="F103" s="13">
        <f>IFERROR(HLOOKUP(F$84,Electricity!data,MATCH("EPSOL[ALLC]_GWhS3",[1]Data!$D:$D,0)-4)/1000,0)</f>
        <v>8.9999999999999992E-5</v>
      </c>
      <c r="G103" s="13">
        <f>IFERROR(HLOOKUP(G$84,Electricity!data,MATCH("EPSOL[ALLC]_GWhS3",[1]Data!$D:$D,0)-4)/1000,0)</f>
        <v>1.4999999999999999E-2</v>
      </c>
      <c r="H103" s="13">
        <f>IFERROR(HLOOKUP(H$84,Electricity!data,MATCH("EPSOL[ALLC]_GWhS3",[1]Data!$D:$D,0)-4)/1000,0)</f>
        <v>1.34459</v>
      </c>
      <c r="I103" s="13">
        <f>IFERROR(HLOOKUP(I$84,Electricity!data,MATCH("EPSOL[ALLC]_GWhS3",[1]Data!$D:$D,0)-4)/1000,0)</f>
        <v>3.6285599999999998</v>
      </c>
      <c r="J103" s="13">
        <f>IFERROR(HLOOKUP(J$84,Electricity!data,MATCH("EPSOL[ALLC]_GWhS3",[1]Data!$D:$D,0)-4)/1000,0)</f>
        <v>6.0431899999999992</v>
      </c>
      <c r="K103" s="13">
        <f>IFERROR(HLOOKUP(K$84,Electricity!data,MATCH("EPSOL[ALLC]_GWhS3",[1]Data!$D:$D,0)-4)/1000,0)</f>
        <v>9.0390699999999988</v>
      </c>
      <c r="L103" s="13">
        <f>IFERROR(HLOOKUP(L$84,Electricity!data,MATCH("EPSOL[ALLC]_GWhS3",[1]Data!$D:$D,0)-4)/1000,0)</f>
        <v>10.84656</v>
      </c>
      <c r="M103" s="13">
        <f>IFERROR(HLOOKUP(M$84,Electricity!data,MATCH("EPSOL[ALLC]_GWhS3",[1]Data!$D:$D,0)-4)/1000,0)</f>
        <v>11.95326</v>
      </c>
      <c r="N103" s="13">
        <f>IFERROR(HLOOKUP(N$84,Electricity!data,MATCH("EPSOL[ALLC]_GWhS3",[1]Data!$D:$D,0)-4)/1000,0)</f>
        <v>13.34712</v>
      </c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" customHeight="1" x14ac:dyDescent="0.15">
      <c r="A104" s="1"/>
      <c r="B104" s="38"/>
      <c r="C104" s="4" t="s">
        <v>24</v>
      </c>
      <c r="D104" s="13">
        <f>IFERROR(HLOOKUP(D$84,Electricity!data,MATCH("EPSOL[ALLC]_GWhS1",[1]Data!$D:$D,0)-4)/1000,0)</f>
        <v>0</v>
      </c>
      <c r="E104" s="13">
        <f>IFERROR(HLOOKUP(E$84,Electricity!data,MATCH("EPSOL[ALLC]_GWhS1",[1]Data!$D:$D,0)-4)/1000,0)</f>
        <v>0</v>
      </c>
      <c r="F104" s="13">
        <f>IFERROR(HLOOKUP(F$84,Electricity!data,MATCH("EPSOL[ALLC]_GWhS1",[1]Data!$D:$D,0)-4)/1000,0)</f>
        <v>8.9999999999999992E-5</v>
      </c>
      <c r="G104" s="13">
        <f>IFERROR(HLOOKUP(G$84,Electricity!data,MATCH("EPSOL[ALLC]_GWhS1",[1]Data!$D:$D,0)-4)/1000,0)</f>
        <v>1.4999999999999999E-2</v>
      </c>
      <c r="H104" s="13">
        <f>IFERROR(HLOOKUP(H$84,Electricity!data,MATCH("EPSOL[ALLC]_GWhS1",[1]Data!$D:$D,0)-4)/1000,0)</f>
        <v>1.34459</v>
      </c>
      <c r="I104" s="13">
        <f>IFERROR(HLOOKUP(I$84,Electricity!data,MATCH("EPSOL[ALLC]_GWhS1",[1]Data!$D:$D,0)-4)/1000,0)</f>
        <v>3.6355</v>
      </c>
      <c r="J104" s="13">
        <f>IFERROR(HLOOKUP(J$84,Electricity!data,MATCH("EPSOL[ALLC]_GWhS1",[1]Data!$D:$D,0)-4)/1000,0)</f>
        <v>7.8247200000000001</v>
      </c>
      <c r="K104" s="13">
        <f>IFERROR(HLOOKUP(K$84,Electricity!data,MATCH("EPSOL[ALLC]_GWhS1",[1]Data!$D:$D,0)-4)/1000,0)</f>
        <v>19.433049999999998</v>
      </c>
      <c r="L104" s="13">
        <f>IFERROR(HLOOKUP(L$84,Electricity!data,MATCH("EPSOL[ALLC]_GWhS1",[1]Data!$D:$D,0)-4)/1000,0)</f>
        <v>31.358330000000002</v>
      </c>
      <c r="M104" s="13">
        <f>IFERROR(HLOOKUP(M$84,Electricity!data,MATCH("EPSOL[ALLC]_GWhS1",[1]Data!$D:$D,0)-4)/1000,0)</f>
        <v>40.762529999999998</v>
      </c>
      <c r="N104" s="13">
        <f>IFERROR(HLOOKUP(N$84,Electricity!data,MATCH("EPSOL[ALLC]_GWhS1",[1]Data!$D:$D,0)-4)/1000,0)</f>
        <v>51.345150000000004</v>
      </c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" customHeight="1" x14ac:dyDescent="0.15">
      <c r="A105" s="1"/>
      <c r="B105" s="39"/>
      <c r="C105" s="4" t="s">
        <v>25</v>
      </c>
      <c r="D105" s="13">
        <f>IFERROR(HLOOKUP(D$84,Electricity!data,MATCH("EPSOL[ALLC]_GWhS2",[1]Data!$D:$D,0)-4)/1000,0)</f>
        <v>0</v>
      </c>
      <c r="E105" s="13">
        <f>IFERROR(HLOOKUP(E$84,Electricity!data,MATCH("EPSOL[ALLC]_GWhS2",[1]Data!$D:$D,0)-4)/1000,0)</f>
        <v>0</v>
      </c>
      <c r="F105" s="13">
        <f>IFERROR(HLOOKUP(F$84,Electricity!data,MATCH("EPSOL[ALLC]_GWhS2",[1]Data!$D:$D,0)-4)/1000,0)</f>
        <v>8.9999999999999992E-5</v>
      </c>
      <c r="G105" s="13">
        <f>IFERROR(HLOOKUP(G$84,Electricity!data,MATCH("EPSOL[ALLC]_GWhS2",[1]Data!$D:$D,0)-4)/1000,0)</f>
        <v>1.4999999999999999E-2</v>
      </c>
      <c r="H105" s="13">
        <f>IFERROR(HLOOKUP(H$84,Electricity!data,MATCH("EPSOL[ALLC]_GWhS2",[1]Data!$D:$D,0)-4)/1000,0)</f>
        <v>1.34459</v>
      </c>
      <c r="I105" s="13">
        <f>IFERROR(HLOOKUP(I$84,Electricity!data,MATCH("EPSOL[ALLC]_GWhS2",[1]Data!$D:$D,0)-4)/1000,0)</f>
        <v>3.7880199999999999</v>
      </c>
      <c r="J105" s="13">
        <f>IFERROR(HLOOKUP(J$84,Electricity!data,MATCH("EPSOL[ALLC]_GWhS2",[1]Data!$D:$D,0)-4)/1000,0)</f>
        <v>14.408200000000001</v>
      </c>
      <c r="K105" s="13">
        <f>IFERROR(HLOOKUP(K$84,Electricity!data,MATCH("EPSOL[ALLC]_GWhS2",[1]Data!$D:$D,0)-4)/1000,0)</f>
        <v>31.041619999999998</v>
      </c>
      <c r="L105" s="13">
        <f>IFERROR(HLOOKUP(L$84,Electricity!data,MATCH("EPSOL[ALLC]_GWhS2",[1]Data!$D:$D,0)-4)/1000,0)</f>
        <v>45.863690000000005</v>
      </c>
      <c r="M105" s="13">
        <f>IFERROR(HLOOKUP(M$84,Electricity!data,MATCH("EPSOL[ALLC]_GWhS2",[1]Data!$D:$D,0)-4)/1000,0)</f>
        <v>69.038089999999997</v>
      </c>
      <c r="N105" s="13">
        <f>IFERROR(HLOOKUP(N$84,Electricity!data,MATCH("EPSOL[ALLC]_GWhS2",[1]Data!$D:$D,0)-4)/1000,0)</f>
        <v>103.67319999999999</v>
      </c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" customHeight="1" x14ac:dyDescent="0.15">
      <c r="A106" s="1"/>
      <c r="B106" s="37" t="s">
        <v>76</v>
      </c>
      <c r="C106" s="3" t="s">
        <v>23</v>
      </c>
      <c r="D106" s="13">
        <f>IFERROR(HLOOKUP(D$84,Electricity!data,MATCH("EPBIO[ALLC]_GWhS3",[1]Data!$D:$D,0)-4)/1000,0)</f>
        <v>0.67300000000000004</v>
      </c>
      <c r="E106" s="13">
        <f>IFERROR(HLOOKUP(E$84,Electricity!data,MATCH("EPBIO[ALLC]_GWhS3",[1]Data!$D:$D,0)-4)/1000,0)</f>
        <v>1.1360999999999999</v>
      </c>
      <c r="F106" s="13">
        <f>IFERROR(HLOOKUP(F$84,Electricity!data,MATCH("EPBIO[ALLC]_GWhS3",[1]Data!$D:$D,0)-4)/1000,0)</f>
        <v>1.8463099999999999</v>
      </c>
      <c r="G106" s="13">
        <f>IFERROR(HLOOKUP(G$84,Electricity!data,MATCH("EPBIO[ALLC]_GWhS3",[1]Data!$D:$D,0)-4)/1000,0)</f>
        <v>1.8547199999999999</v>
      </c>
      <c r="H106" s="13">
        <f>IFERROR(HLOOKUP(H$84,Electricity!data,MATCH("EPBIO[ALLC]_GWhS3",[1]Data!$D:$D,0)-4)/1000,0)</f>
        <v>2.2646999999999999</v>
      </c>
      <c r="I106" s="13">
        <f>IFERROR(HLOOKUP(I$84,Electricity!data,MATCH("EPBIO[ALLC]_GWhS3",[1]Data!$D:$D,0)-4)/1000,0)</f>
        <v>1.3071700000000002</v>
      </c>
      <c r="J106" s="13">
        <f>IFERROR(HLOOKUP(J$84,Electricity!data,MATCH("EPBIO[ALLC]_GWhS3",[1]Data!$D:$D,0)-4)/1000,0)</f>
        <v>1.22665</v>
      </c>
      <c r="K106" s="13">
        <f>IFERROR(HLOOKUP(K$84,Electricity!data,MATCH("EPBIO[ALLC]_GWhS3",[1]Data!$D:$D,0)-4)/1000,0)</f>
        <v>1.17222</v>
      </c>
      <c r="L106" s="13">
        <f>IFERROR(HLOOKUP(L$84,Electricity!data,MATCH("EPBIO[ALLC]_GWhS3",[1]Data!$D:$D,0)-4)/1000,0)</f>
        <v>1.05708</v>
      </c>
      <c r="M106" s="13">
        <f>IFERROR(HLOOKUP(M$84,Electricity!data,MATCH("EPBIO[ALLC]_GWhS3",[1]Data!$D:$D,0)-4)/1000,0)</f>
        <v>0.91821000000000008</v>
      </c>
      <c r="N106" s="13">
        <f>IFERROR(HLOOKUP(N$84,Electricity!data,MATCH("EPBIO[ALLC]_GWhS3",[1]Data!$D:$D,0)-4)/1000,0)</f>
        <v>0.7486799999999999</v>
      </c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" customHeight="1" x14ac:dyDescent="0.15">
      <c r="A107" s="1"/>
      <c r="B107" s="38"/>
      <c r="C107" s="4" t="s">
        <v>24</v>
      </c>
      <c r="D107" s="13">
        <f>IFERROR(HLOOKUP(D$84,Electricity!data,MATCH("EPBIO[ALLC]_GWhS1",[1]Data!$D:$D,0)-4)/1000,0)</f>
        <v>0.67300000000000004</v>
      </c>
      <c r="E107" s="13">
        <f>IFERROR(HLOOKUP(E$84,Electricity!data,MATCH("EPBIO[ALLC]_GWhS1",[1]Data!$D:$D,0)-4)/1000,0)</f>
        <v>1.1360999999999999</v>
      </c>
      <c r="F107" s="13">
        <f>IFERROR(HLOOKUP(F$84,Electricity!data,MATCH("EPBIO[ALLC]_GWhS1",[1]Data!$D:$D,0)-4)/1000,0)</f>
        <v>1.8463099999999999</v>
      </c>
      <c r="G107" s="13">
        <f>IFERROR(HLOOKUP(G$84,Electricity!data,MATCH("EPBIO[ALLC]_GWhS1",[1]Data!$D:$D,0)-4)/1000,0)</f>
        <v>1.8547199999999999</v>
      </c>
      <c r="H107" s="13">
        <f>IFERROR(HLOOKUP(H$84,Electricity!data,MATCH("EPBIO[ALLC]_GWhS1",[1]Data!$D:$D,0)-4)/1000,0)</f>
        <v>2.2646999999999999</v>
      </c>
      <c r="I107" s="13">
        <f>IFERROR(HLOOKUP(I$84,Electricity!data,MATCH("EPBIO[ALLC]_GWhS1",[1]Data!$D:$D,0)-4)/1000,0)</f>
        <v>1.3033699999999999</v>
      </c>
      <c r="J107" s="13">
        <f>IFERROR(HLOOKUP(J$84,Electricity!data,MATCH("EPBIO[ALLC]_GWhS1",[1]Data!$D:$D,0)-4)/1000,0)</f>
        <v>1.6481600000000001</v>
      </c>
      <c r="K107" s="13">
        <f>IFERROR(HLOOKUP(K$84,Electricity!data,MATCH("EPBIO[ALLC]_GWhS1",[1]Data!$D:$D,0)-4)/1000,0)</f>
        <v>2.11015</v>
      </c>
      <c r="L107" s="13">
        <f>IFERROR(HLOOKUP(L$84,Electricity!data,MATCH("EPBIO[ALLC]_GWhS1",[1]Data!$D:$D,0)-4)/1000,0)</f>
        <v>2.5535399999999999</v>
      </c>
      <c r="M107" s="13">
        <f>IFERROR(HLOOKUP(M$84,Electricity!data,MATCH("EPBIO[ALLC]_GWhS1",[1]Data!$D:$D,0)-4)/1000,0)</f>
        <v>3.0099499999999999</v>
      </c>
      <c r="N107" s="13">
        <f>IFERROR(HLOOKUP(N$84,Electricity!data,MATCH("EPBIO[ALLC]_GWhS1",[1]Data!$D:$D,0)-4)/1000,0)</f>
        <v>3.8255599999999998</v>
      </c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" customHeight="1" x14ac:dyDescent="0.15">
      <c r="A108" s="1"/>
      <c r="B108" s="39"/>
      <c r="C108" s="4" t="s">
        <v>25</v>
      </c>
      <c r="D108" s="13">
        <f>IFERROR(HLOOKUP(D$84,Electricity!data,MATCH("EPBIO[ALLC]_GWhS2",[1]Data!$D:$D,0)-4)/1000,0)</f>
        <v>0.67300000000000004</v>
      </c>
      <c r="E108" s="13">
        <f>IFERROR(HLOOKUP(E$84,Electricity!data,MATCH("EPBIO[ALLC]_GWhS2",[1]Data!$D:$D,0)-4)/1000,0)</f>
        <v>1.1360999999999999</v>
      </c>
      <c r="F108" s="13">
        <f>IFERROR(HLOOKUP(F$84,Electricity!data,MATCH("EPBIO[ALLC]_GWhS2",[1]Data!$D:$D,0)-4)/1000,0)</f>
        <v>1.8463099999999999</v>
      </c>
      <c r="G108" s="13">
        <f>IFERROR(HLOOKUP(G$84,Electricity!data,MATCH("EPBIO[ALLC]_GWhS2",[1]Data!$D:$D,0)-4)/1000,0)</f>
        <v>1.8547199999999999</v>
      </c>
      <c r="H108" s="13">
        <f>IFERROR(HLOOKUP(H$84,Electricity!data,MATCH("EPBIO[ALLC]_GWhS2",[1]Data!$D:$D,0)-4)/1000,0)</f>
        <v>2.2646999999999999</v>
      </c>
      <c r="I108" s="13">
        <f>IFERROR(HLOOKUP(I$84,Electricity!data,MATCH("EPBIO[ALLC]_GWhS2",[1]Data!$D:$D,0)-4)/1000,0)</f>
        <v>1.31674</v>
      </c>
      <c r="J108" s="13">
        <f>IFERROR(HLOOKUP(J$84,Electricity!data,MATCH("EPBIO[ALLC]_GWhS2",[1]Data!$D:$D,0)-4)/1000,0)</f>
        <v>1.9784000000000002</v>
      </c>
      <c r="K108" s="13">
        <f>IFERROR(HLOOKUP(K$84,Electricity!data,MATCH("EPBIO[ALLC]_GWhS2",[1]Data!$D:$D,0)-4)/1000,0)</f>
        <v>2.2998400000000001</v>
      </c>
      <c r="L108" s="13">
        <f>IFERROR(HLOOKUP(L$84,Electricity!data,MATCH("EPBIO[ALLC]_GWhS2",[1]Data!$D:$D,0)-4)/1000,0)</f>
        <v>2.8948299999999998</v>
      </c>
      <c r="M108" s="13">
        <f>IFERROR(HLOOKUP(M$84,Electricity!data,MATCH("EPBIO[ALLC]_GWhS2",[1]Data!$D:$D,0)-4)/1000,0)</f>
        <v>4.8193299999999999</v>
      </c>
      <c r="N108" s="13">
        <f>IFERROR(HLOOKUP(N$84,Electricity!data,MATCH("EPBIO[ALLC]_GWhS2",[1]Data!$D:$D,0)-4)/1000,0)</f>
        <v>5.2476499999999993</v>
      </c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" customHeight="1" x14ac:dyDescent="0.15">
      <c r="A109" s="1"/>
      <c r="B109" s="37" t="s">
        <v>98</v>
      </c>
      <c r="C109" s="3" t="s">
        <v>23</v>
      </c>
      <c r="D109" s="13">
        <f>IFERROR(HLOOKUP(D$84,Electricity!data,MATCH("EPOTH[ALLC]_GWhS3",[1]Data!$D:$D,0)-4)/1000,0)</f>
        <v>0</v>
      </c>
      <c r="E109" s="13">
        <f>IFERROR(HLOOKUP(E$84,Electricity!data,MATCH("EPOTH[ALLC]_GWhS3",[1]Data!$D:$D,0)-4)/1000,0)</f>
        <v>0</v>
      </c>
      <c r="F109" s="13">
        <f>IFERROR(HLOOKUP(F$84,Electricity!data,MATCH("EPOTH[ALLC]_GWhS3",[1]Data!$D:$D,0)-4)/1000,0)</f>
        <v>0</v>
      </c>
      <c r="G109" s="13">
        <f>IFERROR(HLOOKUP(G$84,Electricity!data,MATCH("EPOTH[ALLC]_GWhS3",[1]Data!$D:$D,0)-4)/1000,0)</f>
        <v>2.0000000000000002E-5</v>
      </c>
      <c r="H109" s="13">
        <f>IFERROR(HLOOKUP(H$84,Electricity!data,MATCH("EPOTH[ALLC]_GWhS3",[1]Data!$D:$D,0)-4)/1000,0)</f>
        <v>4.7999999999999996E-4</v>
      </c>
      <c r="I109" s="13">
        <f>IFERROR(HLOOKUP(I$84,Electricity!data,MATCH("EPOTH[ALLC]_GWhS3",[1]Data!$D:$D,0)-4)/1000,0)</f>
        <v>8.9000000000000006E-4</v>
      </c>
      <c r="J109" s="13">
        <f>IFERROR(HLOOKUP(J$84,Electricity!data,MATCH("EPOTH[ALLC]_GWhS3",[1]Data!$D:$D,0)-4)/1000,0)</f>
        <v>7.7400000000000004E-3</v>
      </c>
      <c r="K109" s="13">
        <f>IFERROR(HLOOKUP(K$84,Electricity!data,MATCH("EPOTH[ALLC]_GWhS3",[1]Data!$D:$D,0)-4)/1000,0)</f>
        <v>1.4189999999999999E-2</v>
      </c>
      <c r="L109" s="13">
        <f>IFERROR(HLOOKUP(L$84,Electricity!data,MATCH("EPOTH[ALLC]_GWhS3",[1]Data!$D:$D,0)-4)/1000,0)</f>
        <v>2.1149999999999999E-2</v>
      </c>
      <c r="M109" s="13">
        <f>IFERROR(HLOOKUP(M$84,Electricity!data,MATCH("EPOTH[ALLC]_GWhS3",[1]Data!$D:$D,0)-4)/1000,0)</f>
        <v>3.0769999999999999E-2</v>
      </c>
      <c r="N109" s="13">
        <f>IFERROR(HLOOKUP(N$84,Electricity!data,MATCH("EPOTH[ALLC]_GWhS3",[1]Data!$D:$D,0)-4)/1000,0)</f>
        <v>4.6359999999999998E-2</v>
      </c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" customHeight="1" x14ac:dyDescent="0.15">
      <c r="A110" s="1"/>
      <c r="B110" s="38"/>
      <c r="C110" s="4" t="s">
        <v>24</v>
      </c>
      <c r="D110" s="13">
        <f>IFERROR(HLOOKUP(D$84,Electricity!data,MATCH("EPOTH[ALLC]_GWhS1",[1]Data!$D:$D,0)-4)/1000,0)</f>
        <v>0</v>
      </c>
      <c r="E110" s="13">
        <f>IFERROR(HLOOKUP(E$84,Electricity!data,MATCH("EPOTH[ALLC]_GWhS1",[1]Data!$D:$D,0)-4)/1000,0)</f>
        <v>0</v>
      </c>
      <c r="F110" s="13">
        <f>IFERROR(HLOOKUP(F$84,Electricity!data,MATCH("EPOTH[ALLC]_GWhS1",[1]Data!$D:$D,0)-4)/1000,0)</f>
        <v>0</v>
      </c>
      <c r="G110" s="13">
        <f>IFERROR(HLOOKUP(G$84,Electricity!data,MATCH("EPOTH[ALLC]_GWhS1",[1]Data!$D:$D,0)-4)/1000,0)</f>
        <v>2.0000000000000002E-5</v>
      </c>
      <c r="H110" s="13">
        <f>IFERROR(HLOOKUP(H$84,Electricity!data,MATCH("EPOTH[ALLC]_GWhS1",[1]Data!$D:$D,0)-4)/1000,0)</f>
        <v>4.7999999999999996E-4</v>
      </c>
      <c r="I110" s="13">
        <f>IFERROR(HLOOKUP(I$84,Electricity!data,MATCH("EPOTH[ALLC]_GWhS1",[1]Data!$D:$D,0)-4)/1000,0)</f>
        <v>9.2000000000000003E-4</v>
      </c>
      <c r="J110" s="13">
        <f>IFERROR(HLOOKUP(J$84,Electricity!data,MATCH("EPOTH[ALLC]_GWhS1",[1]Data!$D:$D,0)-4)/1000,0)</f>
        <v>8.150000000000001E-3</v>
      </c>
      <c r="K110" s="13">
        <f>IFERROR(HLOOKUP(K$84,Electricity!data,MATCH("EPOTH[ALLC]_GWhS1",[1]Data!$D:$D,0)-4)/1000,0)</f>
        <v>1.5650000000000001E-2</v>
      </c>
      <c r="L110" s="13">
        <f>IFERROR(HLOOKUP(L$84,Electricity!data,MATCH("EPOTH[ALLC]_GWhS1",[1]Data!$D:$D,0)-4)/1000,0)</f>
        <v>2.512E-2</v>
      </c>
      <c r="M110" s="13">
        <f>IFERROR(HLOOKUP(M$84,Electricity!data,MATCH("EPOTH[ALLC]_GWhS1",[1]Data!$D:$D,0)-4)/1000,0)</f>
        <v>4.0490000000000005E-2</v>
      </c>
      <c r="N110" s="13">
        <f>IFERROR(HLOOKUP(N$84,Electricity!data,MATCH("EPOTH[ALLC]_GWhS1",[1]Data!$D:$D,0)-4)/1000,0)</f>
        <v>6.9839999999999999E-2</v>
      </c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" customHeight="1" x14ac:dyDescent="0.15">
      <c r="A111" s="1"/>
      <c r="B111" s="39"/>
      <c r="C111" s="4" t="s">
        <v>25</v>
      </c>
      <c r="D111" s="13">
        <f>IFERROR(HLOOKUP(D$84,Electricity!data,MATCH("EPOTH[ALLC]_GWhS2",[1]Data!$D:$D,0)-4)/1000,0)</f>
        <v>0</v>
      </c>
      <c r="E111" s="13">
        <f>IFERROR(HLOOKUP(E$84,Electricity!data,MATCH("EPOTH[ALLC]_GWhS2",[1]Data!$D:$D,0)-4)/1000,0)</f>
        <v>0</v>
      </c>
      <c r="F111" s="13">
        <f>IFERROR(HLOOKUP(F$84,Electricity!data,MATCH("EPOTH[ALLC]_GWhS2",[1]Data!$D:$D,0)-4)/1000,0)</f>
        <v>0</v>
      </c>
      <c r="G111" s="13">
        <f>IFERROR(HLOOKUP(G$84,Electricity!data,MATCH("EPOTH[ALLC]_GWhS2",[1]Data!$D:$D,0)-4)/1000,0)</f>
        <v>2.0000000000000002E-5</v>
      </c>
      <c r="H111" s="13">
        <f>IFERROR(HLOOKUP(H$84,Electricity!data,MATCH("EPOTH[ALLC]_GWhS2",[1]Data!$D:$D,0)-4)/1000,0)</f>
        <v>4.7999999999999996E-4</v>
      </c>
      <c r="I111" s="13">
        <f>IFERROR(HLOOKUP(I$84,Electricity!data,MATCH("EPOTH[ALLC]_GWhS2",[1]Data!$D:$D,0)-4)/1000,0)</f>
        <v>9.3999999999999997E-4</v>
      </c>
      <c r="J111" s="13">
        <f>IFERROR(HLOOKUP(J$84,Electricity!data,MATCH("EPOTH[ALLC]_GWhS2",[1]Data!$D:$D,0)-4)/1000,0)</f>
        <v>8.6199999999999992E-3</v>
      </c>
      <c r="K111" s="13">
        <f>IFERROR(HLOOKUP(K$84,Electricity!data,MATCH("EPOTH[ALLC]_GWhS2",[1]Data!$D:$D,0)-4)/1000,0)</f>
        <v>1.702E-2</v>
      </c>
      <c r="L111" s="13">
        <f>IFERROR(HLOOKUP(L$84,Electricity!data,MATCH("EPOTH[ALLC]_GWhS2",[1]Data!$D:$D,0)-4)/1000,0)</f>
        <v>2.7010000000000003E-2</v>
      </c>
      <c r="M111" s="13">
        <f>IFERROR(HLOOKUP(M$84,Electricity!data,MATCH("EPOTH[ALLC]_GWhS2",[1]Data!$D:$D,0)-4)/1000,0)</f>
        <v>4.1689999999999998E-2</v>
      </c>
      <c r="N111" s="13">
        <f>IFERROR(HLOOKUP(N$84,Electricity!data,MATCH("EPOTH[ALLC]_GWhS2",[1]Data!$D:$D,0)-4)/1000,0)</f>
        <v>5.9479999999999998E-2</v>
      </c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" customHeight="1" x14ac:dyDescent="0.15">
      <c r="A113" s="1"/>
      <c r="B113" s="22" t="s">
        <v>99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44" t="s">
        <v>21</v>
      </c>
      <c r="N113" s="44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" customHeight="1" x14ac:dyDescent="0.15">
      <c r="A114" s="1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" customHeight="1" x14ac:dyDescent="0.15">
      <c r="A115" s="1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" customHeight="1" x14ac:dyDescent="0.15">
      <c r="A116" s="1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" customHeight="1" x14ac:dyDescent="0.15">
      <c r="A117" s="1"/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" customHeight="1" x14ac:dyDescent="0.15">
      <c r="A118" s="1"/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" customHeight="1" x14ac:dyDescent="0.15">
      <c r="A119" s="1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" customHeight="1" x14ac:dyDescent="0.15">
      <c r="A120" s="1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" customHeight="1" x14ac:dyDescent="0.15">
      <c r="A121" s="1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" customHeight="1" x14ac:dyDescent="0.15">
      <c r="A122" s="1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" customHeight="1" x14ac:dyDescent="0.15">
      <c r="A123" s="1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" customHeight="1" x14ac:dyDescent="0.15">
      <c r="A124" s="1"/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" customHeight="1" x14ac:dyDescent="0.15">
      <c r="A125" s="1"/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" customHeight="1" x14ac:dyDescent="0.15">
      <c r="A126" s="1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" customHeight="1" x14ac:dyDescent="0.15">
      <c r="A127" s="1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" customHeight="1" x14ac:dyDescent="0.15">
      <c r="A128" s="1"/>
      <c r="B128" s="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" customHeight="1" x14ac:dyDescent="0.2">
      <c r="A129" s="1"/>
      <c r="B129" s="5"/>
      <c r="C129" s="5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" customHeight="1" x14ac:dyDescent="0.2">
      <c r="A130" s="1"/>
      <c r="B130" s="5"/>
      <c r="C130" s="5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" customHeight="1" x14ac:dyDescent="0.15">
      <c r="A131" s="1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20.100000000000001" customHeight="1" x14ac:dyDescent="0.15">
      <c r="A132" s="1"/>
      <c r="B132" s="6" t="s">
        <v>39</v>
      </c>
      <c r="C132" s="7" t="s">
        <v>4</v>
      </c>
      <c r="D132" s="15">
        <v>2000</v>
      </c>
      <c r="E132" s="15">
        <v>2005</v>
      </c>
      <c r="F132" s="15">
        <v>2010</v>
      </c>
      <c r="G132" s="15">
        <v>2015</v>
      </c>
      <c r="H132" s="15">
        <v>2020</v>
      </c>
      <c r="I132" s="8">
        <v>2025</v>
      </c>
      <c r="J132" s="8">
        <v>2030</v>
      </c>
      <c r="K132" s="8">
        <v>2035</v>
      </c>
      <c r="L132" s="8">
        <v>2040</v>
      </c>
      <c r="M132" s="8">
        <v>2045</v>
      </c>
      <c r="N132" s="8">
        <v>2050</v>
      </c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" customHeight="1" x14ac:dyDescent="0.15">
      <c r="A133" s="1"/>
      <c r="B133" s="37" t="s">
        <v>40</v>
      </c>
      <c r="C133" s="3" t="s">
        <v>23</v>
      </c>
      <c r="D133" s="13">
        <f>IFERROR(HLOOKUP(D$84,Electricity!data,MATCH("ACIPCOAL[ALLC]_MWS3",[1]Data!$D:$D,0)-4)/1000,0)</f>
        <v>0.72139999999999993</v>
      </c>
      <c r="E133" s="13">
        <f>IFERROR(HLOOKUP(E$84,Electricity!data,MATCH("ACIPCOAL[ALLC]_MWS3",[1]Data!$D:$D,0)-4)/1000,0)</f>
        <v>0.79552999999999996</v>
      </c>
      <c r="F133" s="13">
        <f>IFERROR(HLOOKUP(F$84,Electricity!data,MATCH("ACIPCOAL[ALLC]_MWS3",[1]Data!$D:$D,0)-4)/1000,0)</f>
        <v>1.05284</v>
      </c>
      <c r="G133" s="13">
        <f>IFERROR(HLOOKUP(G$84,Electricity!data,MATCH("ACIPCOAL[ALLC]_MWS3",[1]Data!$D:$D,0)-4)/1000,0)</f>
        <v>0.97621000000000002</v>
      </c>
      <c r="H133" s="13">
        <f>IFERROR(HLOOKUP(H$84,Electricity!data,MATCH("ACIPCOAL[ALLC]_MWS3",[1]Data!$D:$D,0)-4)/1000,0)</f>
        <v>1.02067</v>
      </c>
      <c r="I133" s="13">
        <f>IFERROR(HLOOKUP(I$84,Electricity!data,MATCH("ACIPCOAL[ALLC]_MWS3",[1]Data!$D:$D,0)-4)/1000,0)</f>
        <v>0.79377999999999993</v>
      </c>
      <c r="J133" s="13">
        <f>IFERROR(HLOOKUP(J$84,Electricity!data,MATCH("ACIPCOAL[ALLC]_MWS3",[1]Data!$D:$D,0)-4)/1000,0)</f>
        <v>0.65989999999999993</v>
      </c>
      <c r="K133" s="13">
        <f>IFERROR(HLOOKUP(K$84,Electricity!data,MATCH("ACIPCOAL[ALLC]_MWS3",[1]Data!$D:$D,0)-4)/1000,0)</f>
        <v>0.51495000000000002</v>
      </c>
      <c r="L133" s="13">
        <f>IFERROR(HLOOKUP(L$84,Electricity!data,MATCH("ACIPCOAL[ALLC]_MWS3",[1]Data!$D:$D,0)-4)/1000,0)</f>
        <v>0.41520999999999997</v>
      </c>
      <c r="M133" s="13">
        <f>IFERROR(HLOOKUP(M$84,Electricity!data,MATCH("ACIPCOAL[ALLC]_MWS3",[1]Data!$D:$D,0)-4)/1000,0)</f>
        <v>0.32815</v>
      </c>
      <c r="N133" s="13">
        <f>IFERROR(HLOOKUP(N$84,Electricity!data,MATCH("ACIPCOAL[ALLC]_MWS3",[1]Data!$D:$D,0)-4)/1000,0)</f>
        <v>0.26691999999999999</v>
      </c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" customHeight="1" x14ac:dyDescent="0.15">
      <c r="A134" s="1"/>
      <c r="B134" s="38"/>
      <c r="C134" s="4" t="s">
        <v>24</v>
      </c>
      <c r="D134" s="13">
        <f>IFERROR(HLOOKUP(D$84,Electricity!data,MATCH("ACIPCOAL[ALLC]_MWS1",[1]Data!$D:$D,0)-4)/1000,0)</f>
        <v>0.72139999999999993</v>
      </c>
      <c r="E134" s="13">
        <f>IFERROR(HLOOKUP(E$84,Electricity!data,MATCH("ACIPCOAL[ALLC]_MWS1",[1]Data!$D:$D,0)-4)/1000,0)</f>
        <v>0.79552999999999996</v>
      </c>
      <c r="F134" s="13">
        <f>IFERROR(HLOOKUP(F$84,Electricity!data,MATCH("ACIPCOAL[ALLC]_MWS1",[1]Data!$D:$D,0)-4)/1000,0)</f>
        <v>1.05284</v>
      </c>
      <c r="G134" s="13">
        <f>IFERROR(HLOOKUP(G$84,Electricity!data,MATCH("ACIPCOAL[ALLC]_MWS1",[1]Data!$D:$D,0)-4)/1000,0)</f>
        <v>0.97621000000000002</v>
      </c>
      <c r="H134" s="13">
        <f>IFERROR(HLOOKUP(H$84,Electricity!data,MATCH("ACIPCOAL[ALLC]_MWS1",[1]Data!$D:$D,0)-4)/1000,0)</f>
        <v>1.02067</v>
      </c>
      <c r="I134" s="13">
        <f>IFERROR(HLOOKUP(I$84,Electricity!data,MATCH("ACIPCOAL[ALLC]_MWS1",[1]Data!$D:$D,0)-4)/1000,0)</f>
        <v>0.79367999999999994</v>
      </c>
      <c r="J134" s="13">
        <f>IFERROR(HLOOKUP(J$84,Electricity!data,MATCH("ACIPCOAL[ALLC]_MWS1",[1]Data!$D:$D,0)-4)/1000,0)</f>
        <v>0.66027000000000002</v>
      </c>
      <c r="K134" s="13">
        <f>IFERROR(HLOOKUP(K$84,Electricity!data,MATCH("ACIPCOAL[ALLC]_MWS1",[1]Data!$D:$D,0)-4)/1000,0)</f>
        <v>0.51698</v>
      </c>
      <c r="L134" s="13">
        <f>IFERROR(HLOOKUP(L$84,Electricity!data,MATCH("ACIPCOAL[ALLC]_MWS1",[1]Data!$D:$D,0)-4)/1000,0)</f>
        <v>0.42387000000000002</v>
      </c>
      <c r="M134" s="13">
        <f>IFERROR(HLOOKUP(M$84,Electricity!data,MATCH("ACIPCOAL[ALLC]_MWS1",[1]Data!$D:$D,0)-4)/1000,0)</f>
        <v>0.35199999999999998</v>
      </c>
      <c r="N134" s="13">
        <f>IFERROR(HLOOKUP(N$84,Electricity!data,MATCH("ACIPCOAL[ALLC]_MWS1",[1]Data!$D:$D,0)-4)/1000,0)</f>
        <v>0.33202999999999999</v>
      </c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" customHeight="1" x14ac:dyDescent="0.15">
      <c r="A135" s="1"/>
      <c r="B135" s="39"/>
      <c r="C135" s="4" t="s">
        <v>25</v>
      </c>
      <c r="D135" s="13">
        <f>IFERROR(HLOOKUP(D$84,Electricity!data,MATCH("ACIPCOAL[ALLC]_MWS2",[1]Data!$D:$D,0)-4)/1000,0)</f>
        <v>0.72139999999999993</v>
      </c>
      <c r="E135" s="13">
        <f>IFERROR(HLOOKUP(E$84,Electricity!data,MATCH("ACIPCOAL[ALLC]_MWS2",[1]Data!$D:$D,0)-4)/1000,0)</f>
        <v>0.79552999999999996</v>
      </c>
      <c r="F135" s="13">
        <f>IFERROR(HLOOKUP(F$84,Electricity!data,MATCH("ACIPCOAL[ALLC]_MWS2",[1]Data!$D:$D,0)-4)/1000,0)</f>
        <v>1.05284</v>
      </c>
      <c r="G135" s="13">
        <f>IFERROR(HLOOKUP(G$84,Electricity!data,MATCH("ACIPCOAL[ALLC]_MWS2",[1]Data!$D:$D,0)-4)/1000,0)</f>
        <v>0.97621000000000002</v>
      </c>
      <c r="H135" s="13">
        <f>IFERROR(HLOOKUP(H$84,Electricity!data,MATCH("ACIPCOAL[ALLC]_MWS2",[1]Data!$D:$D,0)-4)/1000,0)</f>
        <v>1.02067</v>
      </c>
      <c r="I135" s="13">
        <f>IFERROR(HLOOKUP(I$84,Electricity!data,MATCH("ACIPCOAL[ALLC]_MWS2",[1]Data!$D:$D,0)-4)/1000,0)</f>
        <v>0.79385000000000006</v>
      </c>
      <c r="J135" s="13">
        <f>IFERROR(HLOOKUP(J$84,Electricity!data,MATCH("ACIPCOAL[ALLC]_MWS2",[1]Data!$D:$D,0)-4)/1000,0)</f>
        <v>0.66007000000000005</v>
      </c>
      <c r="K135" s="13">
        <f>IFERROR(HLOOKUP(K$84,Electricity!data,MATCH("ACIPCOAL[ALLC]_MWS2",[1]Data!$D:$D,0)-4)/1000,0)</f>
        <v>0.51573999999999998</v>
      </c>
      <c r="L135" s="13">
        <f>IFERROR(HLOOKUP(L$84,Electricity!data,MATCH("ACIPCOAL[ALLC]_MWS2",[1]Data!$D:$D,0)-4)/1000,0)</f>
        <v>0.42308999999999997</v>
      </c>
      <c r="M135" s="13">
        <f>IFERROR(HLOOKUP(M$84,Electricity!data,MATCH("ACIPCOAL[ALLC]_MWS2",[1]Data!$D:$D,0)-4)/1000,0)</f>
        <v>0.38330000000000003</v>
      </c>
      <c r="N135" s="13">
        <f>IFERROR(HLOOKUP(N$84,Electricity!data,MATCH("ACIPCOAL[ALLC]_MWS2",[1]Data!$D:$D,0)-4)/1000,0)</f>
        <v>0.47875999999999996</v>
      </c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" customHeight="1" x14ac:dyDescent="0.15">
      <c r="A136" s="1"/>
      <c r="B136" s="37" t="s">
        <v>41</v>
      </c>
      <c r="C136" s="3" t="s">
        <v>23</v>
      </c>
      <c r="D136" s="13">
        <f>IFERROR(HLOOKUP(D$84,Electricity!data,MATCH("ACIPOIL[ALLC]_MWS3",[1]Data!$D:$D,0)-4)/1000,0)</f>
        <v>1.3611300000000002</v>
      </c>
      <c r="E136" s="13">
        <f>IFERROR(HLOOKUP(E$84,Electricity!data,MATCH("ACIPOIL[ALLC]_MWS3",[1]Data!$D:$D,0)-4)/1000,0)</f>
        <v>1.5544800000000001</v>
      </c>
      <c r="F136" s="13">
        <f>IFERROR(HLOOKUP(F$84,Electricity!data,MATCH("ACIPOIL[ALLC]_MWS3",[1]Data!$D:$D,0)-4)/1000,0)</f>
        <v>2.16012</v>
      </c>
      <c r="G136" s="13">
        <f>IFERROR(HLOOKUP(G$84,Electricity!data,MATCH("ACIPOIL[ALLC]_MWS3",[1]Data!$D:$D,0)-4)/1000,0)</f>
        <v>3.3380000000000001</v>
      </c>
      <c r="H136" s="13">
        <f>IFERROR(HLOOKUP(H$84,Electricity!data,MATCH("ACIPOIL[ALLC]_MWS3",[1]Data!$D:$D,0)-4)/1000,0)</f>
        <v>3.24614</v>
      </c>
      <c r="I136" s="13">
        <f>IFERROR(HLOOKUP(I$84,Electricity!data,MATCH("ACIPOIL[ALLC]_MWS3",[1]Data!$D:$D,0)-4)/1000,0)</f>
        <v>3.2095700000000003</v>
      </c>
      <c r="J136" s="13">
        <f>IFERROR(HLOOKUP(J$84,Electricity!data,MATCH("ACIPOIL[ALLC]_MWS3",[1]Data!$D:$D,0)-4)/1000,0)</f>
        <v>3.02407</v>
      </c>
      <c r="K136" s="13">
        <f>IFERROR(HLOOKUP(K$84,Electricity!data,MATCH("ACIPOIL[ALLC]_MWS3",[1]Data!$D:$D,0)-4)/1000,0)</f>
        <v>2.5706700000000002</v>
      </c>
      <c r="L136" s="13">
        <f>IFERROR(HLOOKUP(L$84,Electricity!data,MATCH("ACIPOIL[ALLC]_MWS3",[1]Data!$D:$D,0)-4)/1000,0)</f>
        <v>2.12615</v>
      </c>
      <c r="M136" s="13">
        <f>IFERROR(HLOOKUP(M$84,Electricity!data,MATCH("ACIPOIL[ALLC]_MWS3",[1]Data!$D:$D,0)-4)/1000,0)</f>
        <v>1.78857</v>
      </c>
      <c r="N136" s="13">
        <f>IFERROR(HLOOKUP(N$84,Electricity!data,MATCH("ACIPOIL[ALLC]_MWS3",[1]Data!$D:$D,0)-4)/1000,0)</f>
        <v>1.43798</v>
      </c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" customHeight="1" x14ac:dyDescent="0.15">
      <c r="A137" s="1"/>
      <c r="B137" s="38"/>
      <c r="C137" s="4" t="s">
        <v>24</v>
      </c>
      <c r="D137" s="13">
        <f>IFERROR(HLOOKUP(D$84,Electricity!data,MATCH("ACIPOIL[ALLC]_MWS1",[1]Data!$D:$D,0)-4)/1000,0)</f>
        <v>1.3611300000000002</v>
      </c>
      <c r="E137" s="13">
        <f>IFERROR(HLOOKUP(E$84,Electricity!data,MATCH("ACIPOIL[ALLC]_MWS1",[1]Data!$D:$D,0)-4)/1000,0)</f>
        <v>1.5544800000000001</v>
      </c>
      <c r="F137" s="13">
        <f>IFERROR(HLOOKUP(F$84,Electricity!data,MATCH("ACIPOIL[ALLC]_MWS1",[1]Data!$D:$D,0)-4)/1000,0)</f>
        <v>2.16012</v>
      </c>
      <c r="G137" s="13">
        <f>IFERROR(HLOOKUP(G$84,Electricity!data,MATCH("ACIPOIL[ALLC]_MWS1",[1]Data!$D:$D,0)-4)/1000,0)</f>
        <v>3.3380000000000001</v>
      </c>
      <c r="H137" s="13">
        <f>IFERROR(HLOOKUP(H$84,Electricity!data,MATCH("ACIPOIL[ALLC]_MWS1",[1]Data!$D:$D,0)-4)/1000,0)</f>
        <v>3.24614</v>
      </c>
      <c r="I137" s="13">
        <f>IFERROR(HLOOKUP(I$84,Electricity!data,MATCH("ACIPOIL[ALLC]_MWS1",[1]Data!$D:$D,0)-4)/1000,0)</f>
        <v>3.1790500000000002</v>
      </c>
      <c r="J137" s="13">
        <f>IFERROR(HLOOKUP(J$84,Electricity!data,MATCH("ACIPOIL[ALLC]_MWS1",[1]Data!$D:$D,0)-4)/1000,0)</f>
        <v>2.8991799999999999</v>
      </c>
      <c r="K137" s="13">
        <f>IFERROR(HLOOKUP(K$84,Electricity!data,MATCH("ACIPOIL[ALLC]_MWS1",[1]Data!$D:$D,0)-4)/1000,0)</f>
        <v>2.3553099999999998</v>
      </c>
      <c r="L137" s="13">
        <f>IFERROR(HLOOKUP(L$84,Electricity!data,MATCH("ACIPOIL[ALLC]_MWS1",[1]Data!$D:$D,0)-4)/1000,0)</f>
        <v>1.82623</v>
      </c>
      <c r="M137" s="13">
        <f>IFERROR(HLOOKUP(M$84,Electricity!data,MATCH("ACIPOIL[ALLC]_MWS1",[1]Data!$D:$D,0)-4)/1000,0)</f>
        <v>1.4153699999999998</v>
      </c>
      <c r="N137" s="13">
        <f>IFERROR(HLOOKUP(N$84,Electricity!data,MATCH("ACIPOIL[ALLC]_MWS1",[1]Data!$D:$D,0)-4)/1000,0)</f>
        <v>1.01877</v>
      </c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" customHeight="1" x14ac:dyDescent="0.15">
      <c r="A138" s="1"/>
      <c r="B138" s="39"/>
      <c r="C138" s="4" t="s">
        <v>25</v>
      </c>
      <c r="D138" s="13">
        <f>IFERROR(HLOOKUP(D$84,Electricity!data,MATCH("ACIPOIL[ALLC]_MWS2",[1]Data!$D:$D,0)-4)/1000,0)</f>
        <v>1.3611300000000002</v>
      </c>
      <c r="E138" s="13">
        <f>IFERROR(HLOOKUP(E$84,Electricity!data,MATCH("ACIPOIL[ALLC]_MWS2",[1]Data!$D:$D,0)-4)/1000,0)</f>
        <v>1.5544800000000001</v>
      </c>
      <c r="F138" s="13">
        <f>IFERROR(HLOOKUP(F$84,Electricity!data,MATCH("ACIPOIL[ALLC]_MWS2",[1]Data!$D:$D,0)-4)/1000,0)</f>
        <v>2.16012</v>
      </c>
      <c r="G138" s="13">
        <f>IFERROR(HLOOKUP(G$84,Electricity!data,MATCH("ACIPOIL[ALLC]_MWS2",[1]Data!$D:$D,0)-4)/1000,0)</f>
        <v>3.3380000000000001</v>
      </c>
      <c r="H138" s="13">
        <f>IFERROR(HLOOKUP(H$84,Electricity!data,MATCH("ACIPOIL[ALLC]_MWS2",[1]Data!$D:$D,0)-4)/1000,0)</f>
        <v>3.24614</v>
      </c>
      <c r="I138" s="13">
        <f>IFERROR(HLOOKUP(I$84,Electricity!data,MATCH("ACIPOIL[ALLC]_MWS2",[1]Data!$D:$D,0)-4)/1000,0)</f>
        <v>3.1801699999999999</v>
      </c>
      <c r="J138" s="13">
        <f>IFERROR(HLOOKUP(J$84,Electricity!data,MATCH("ACIPOIL[ALLC]_MWS2",[1]Data!$D:$D,0)-4)/1000,0)</f>
        <v>2.9003000000000001</v>
      </c>
      <c r="K138" s="13">
        <f>IFERROR(HLOOKUP(K$84,Electricity!data,MATCH("ACIPOIL[ALLC]_MWS2",[1]Data!$D:$D,0)-4)/1000,0)</f>
        <v>2.35643</v>
      </c>
      <c r="L138" s="13">
        <f>IFERROR(HLOOKUP(L$84,Electricity!data,MATCH("ACIPOIL[ALLC]_MWS2",[1]Data!$D:$D,0)-4)/1000,0)</f>
        <v>1.8273599999999999</v>
      </c>
      <c r="M138" s="13">
        <f>IFERROR(HLOOKUP(M$84,Electricity!data,MATCH("ACIPOIL[ALLC]_MWS2",[1]Data!$D:$D,0)-4)/1000,0)</f>
        <v>1.41639</v>
      </c>
      <c r="N138" s="13">
        <f>IFERROR(HLOOKUP(N$84,Electricity!data,MATCH("ACIPOIL[ALLC]_MWS2",[1]Data!$D:$D,0)-4)/1000,0)</f>
        <v>1.0195099999999999</v>
      </c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" customHeight="1" x14ac:dyDescent="0.15">
      <c r="A139" s="1"/>
      <c r="B139" s="37" t="s">
        <v>42</v>
      </c>
      <c r="C139" s="3" t="s">
        <v>23</v>
      </c>
      <c r="D139" s="13">
        <f>IFERROR(HLOOKUP(D$84,Electricity!data,MATCH("ACIPGAS[ALLC]_MWS3",[1]Data!$D:$D,0)-4)/1000,0)</f>
        <v>10.69032</v>
      </c>
      <c r="E139" s="13">
        <f>IFERROR(HLOOKUP(E$84,Electricity!data,MATCH("ACIPGAS[ALLC]_MWS3",[1]Data!$D:$D,0)-4)/1000,0)</f>
        <v>13.07025</v>
      </c>
      <c r="F139" s="13">
        <f>IFERROR(HLOOKUP(F$84,Electricity!data,MATCH("ACIPGAS[ALLC]_MWS3",[1]Data!$D:$D,0)-4)/1000,0)</f>
        <v>17.234299999999998</v>
      </c>
      <c r="G139" s="13">
        <f>IFERROR(HLOOKUP(G$84,Electricity!data,MATCH("ACIPGAS[ALLC]_MWS3",[1]Data!$D:$D,0)-4)/1000,0)</f>
        <v>19.55</v>
      </c>
      <c r="H139" s="13">
        <f>IFERROR(HLOOKUP(H$84,Electricity!data,MATCH("ACIPGAS[ALLC]_MWS3",[1]Data!$D:$D,0)-4)/1000,0)</f>
        <v>24.462400000000002</v>
      </c>
      <c r="I139" s="13">
        <f>IFERROR(HLOOKUP(I$84,Electricity!data,MATCH("ACIPGAS[ALLC]_MWS3",[1]Data!$D:$D,0)-4)/1000,0)</f>
        <v>25.158150000000003</v>
      </c>
      <c r="J139" s="13">
        <f>IFERROR(HLOOKUP(J$84,Electricity!data,MATCH("ACIPGAS[ALLC]_MWS3",[1]Data!$D:$D,0)-4)/1000,0)</f>
        <v>26.45213</v>
      </c>
      <c r="K139" s="13">
        <f>IFERROR(HLOOKUP(K$84,Electricity!data,MATCH("ACIPGAS[ALLC]_MWS3",[1]Data!$D:$D,0)-4)/1000,0)</f>
        <v>27.326040000000003</v>
      </c>
      <c r="L139" s="13">
        <f>IFERROR(HLOOKUP(L$84,Electricity!data,MATCH("ACIPGAS[ALLC]_MWS3",[1]Data!$D:$D,0)-4)/1000,0)</f>
        <v>28.713819999999998</v>
      </c>
      <c r="M139" s="13">
        <f>IFERROR(HLOOKUP(M$84,Electricity!data,MATCH("ACIPGAS[ALLC]_MWS3",[1]Data!$D:$D,0)-4)/1000,0)</f>
        <v>28.921970000000002</v>
      </c>
      <c r="N139" s="13">
        <f>IFERROR(HLOOKUP(N$84,Electricity!data,MATCH("ACIPGAS[ALLC]_MWS3",[1]Data!$D:$D,0)-4)/1000,0)</f>
        <v>27.910900000000002</v>
      </c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" customHeight="1" x14ac:dyDescent="0.15">
      <c r="A140" s="1"/>
      <c r="B140" s="38"/>
      <c r="C140" s="4" t="s">
        <v>24</v>
      </c>
      <c r="D140" s="13">
        <f>IFERROR(HLOOKUP(D$84,Electricity!data,MATCH("ACIPGAS[ALLC]_MWS1",[1]Data!$D:$D,0)-4)/1000,0)</f>
        <v>10.69032</v>
      </c>
      <c r="E140" s="13">
        <f>IFERROR(HLOOKUP(E$84,Electricity!data,MATCH("ACIPGAS[ALLC]_MWS1",[1]Data!$D:$D,0)-4)/1000,0)</f>
        <v>13.07025</v>
      </c>
      <c r="F140" s="13">
        <f>IFERROR(HLOOKUP(F$84,Electricity!data,MATCH("ACIPGAS[ALLC]_MWS1",[1]Data!$D:$D,0)-4)/1000,0)</f>
        <v>17.234299999999998</v>
      </c>
      <c r="G140" s="13">
        <f>IFERROR(HLOOKUP(G$84,Electricity!data,MATCH("ACIPGAS[ALLC]_MWS1",[1]Data!$D:$D,0)-4)/1000,0)</f>
        <v>19.55</v>
      </c>
      <c r="H140" s="13">
        <f>IFERROR(HLOOKUP(H$84,Electricity!data,MATCH("ACIPGAS[ALLC]_MWS1",[1]Data!$D:$D,0)-4)/1000,0)</f>
        <v>24.462400000000002</v>
      </c>
      <c r="I140" s="13">
        <f>IFERROR(HLOOKUP(I$84,Electricity!data,MATCH("ACIPGAS[ALLC]_MWS1",[1]Data!$D:$D,0)-4)/1000,0)</f>
        <v>25.27299</v>
      </c>
      <c r="J140" s="13">
        <f>IFERROR(HLOOKUP(J$84,Electricity!data,MATCH("ACIPGAS[ALLC]_MWS1",[1]Data!$D:$D,0)-4)/1000,0)</f>
        <v>26.432539999999999</v>
      </c>
      <c r="K140" s="13">
        <f>IFERROR(HLOOKUP(K$84,Electricity!data,MATCH("ACIPGAS[ALLC]_MWS1",[1]Data!$D:$D,0)-4)/1000,0)</f>
        <v>25.430240000000001</v>
      </c>
      <c r="L140" s="13">
        <f>IFERROR(HLOOKUP(L$84,Electricity!data,MATCH("ACIPGAS[ALLC]_MWS1",[1]Data!$D:$D,0)-4)/1000,0)</f>
        <v>24.259349999999998</v>
      </c>
      <c r="M140" s="13">
        <f>IFERROR(HLOOKUP(M$84,Electricity!data,MATCH("ACIPGAS[ALLC]_MWS1",[1]Data!$D:$D,0)-4)/1000,0)</f>
        <v>21.570460000000001</v>
      </c>
      <c r="N140" s="13">
        <f>IFERROR(HLOOKUP(N$84,Electricity!data,MATCH("ACIPGAS[ALLC]_MWS1",[1]Data!$D:$D,0)-4)/1000,0)</f>
        <v>18.04335</v>
      </c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" customHeight="1" x14ac:dyDescent="0.15">
      <c r="A141" s="1"/>
      <c r="B141" s="39"/>
      <c r="C141" s="4" t="s">
        <v>25</v>
      </c>
      <c r="D141" s="13">
        <f>IFERROR(HLOOKUP(D$84,Electricity!data,MATCH("ACIPGAS[ALLC]_MWS2",[1]Data!$D:$D,0)-4)/1000,0)</f>
        <v>10.69032</v>
      </c>
      <c r="E141" s="13">
        <f>IFERROR(HLOOKUP(E$84,Electricity!data,MATCH("ACIPGAS[ALLC]_MWS2",[1]Data!$D:$D,0)-4)/1000,0)</f>
        <v>13.07025</v>
      </c>
      <c r="F141" s="13">
        <f>IFERROR(HLOOKUP(F$84,Electricity!data,MATCH("ACIPGAS[ALLC]_MWS2",[1]Data!$D:$D,0)-4)/1000,0)</f>
        <v>17.234299999999998</v>
      </c>
      <c r="G141" s="13">
        <f>IFERROR(HLOOKUP(G$84,Electricity!data,MATCH("ACIPGAS[ALLC]_MWS2",[1]Data!$D:$D,0)-4)/1000,0)</f>
        <v>19.55</v>
      </c>
      <c r="H141" s="13">
        <f>IFERROR(HLOOKUP(H$84,Electricity!data,MATCH("ACIPGAS[ALLC]_MWS2",[1]Data!$D:$D,0)-4)/1000,0)</f>
        <v>24.462400000000002</v>
      </c>
      <c r="I141" s="13">
        <f>IFERROR(HLOOKUP(I$84,Electricity!data,MATCH("ACIPGAS[ALLC]_MWS2",[1]Data!$D:$D,0)-4)/1000,0)</f>
        <v>25.227250000000002</v>
      </c>
      <c r="J141" s="13">
        <f>IFERROR(HLOOKUP(J$84,Electricity!data,MATCH("ACIPGAS[ALLC]_MWS2",[1]Data!$D:$D,0)-4)/1000,0)</f>
        <v>24.228270000000002</v>
      </c>
      <c r="K141" s="13">
        <f>IFERROR(HLOOKUP(K$84,Electricity!data,MATCH("ACIPGAS[ALLC]_MWS2",[1]Data!$D:$D,0)-4)/1000,0)</f>
        <v>21.265000000000001</v>
      </c>
      <c r="L141" s="13">
        <f>IFERROR(HLOOKUP(L$84,Electricity!data,MATCH("ACIPGAS[ALLC]_MWS2",[1]Data!$D:$D,0)-4)/1000,0)</f>
        <v>18.457039999999999</v>
      </c>
      <c r="M141" s="13">
        <f>IFERROR(HLOOKUP(M$84,Electricity!data,MATCH("ACIPGAS[ALLC]_MWS2",[1]Data!$D:$D,0)-4)/1000,0)</f>
        <v>14.539149999999999</v>
      </c>
      <c r="N141" s="13">
        <f>IFERROR(HLOOKUP(N$84,Electricity!data,MATCH("ACIPGAS[ALLC]_MWS2",[1]Data!$D:$D,0)-4)/1000,0)</f>
        <v>10.7744</v>
      </c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" customHeight="1" x14ac:dyDescent="0.15">
      <c r="A142" s="1"/>
      <c r="B142" s="37" t="s">
        <v>77</v>
      </c>
      <c r="C142" s="3" t="s">
        <v>23</v>
      </c>
      <c r="D142" s="13">
        <f>IFERROR(HLOOKUP(D$84,Electricity!data,MATCH("ACIPNUT[ALLC]_MWS3",[1]Data!$D:$D,0)-4)/1000,0)</f>
        <v>0.93371999999999999</v>
      </c>
      <c r="E142" s="13">
        <f>IFERROR(HLOOKUP(E$84,Electricity!data,MATCH("ACIPNUT[ALLC]_MWS3",[1]Data!$D:$D,0)-4)/1000,0)</f>
        <v>1.0027300000000001</v>
      </c>
      <c r="F142" s="13">
        <f>IFERROR(HLOOKUP(F$84,Electricity!data,MATCH("ACIPNUT[ALLC]_MWS3",[1]Data!$D:$D,0)-4)/1000,0)</f>
        <v>1.0045900000000001</v>
      </c>
      <c r="G142" s="13">
        <f>IFERROR(HLOOKUP(G$84,Electricity!data,MATCH("ACIPNUT[ALLC]_MWS3",[1]Data!$D:$D,0)-4)/1000,0)</f>
        <v>1.7302999999999999</v>
      </c>
      <c r="H142" s="13">
        <f>IFERROR(HLOOKUP(H$84,Electricity!data,MATCH("ACIPNUT[ALLC]_MWS3",[1]Data!$D:$D,0)-4)/1000,0)</f>
        <v>1.7549999999999999</v>
      </c>
      <c r="I142" s="13">
        <f>IFERROR(HLOOKUP(I$84,Electricity!data,MATCH("ACIPNUT[ALLC]_MWS3",[1]Data!$D:$D,0)-4)/1000,0)</f>
        <v>1.7528900000000001</v>
      </c>
      <c r="J142" s="13">
        <f>IFERROR(HLOOKUP(J$84,Electricity!data,MATCH("ACIPNUT[ALLC]_MWS3",[1]Data!$D:$D,0)-4)/1000,0)</f>
        <v>2.9123699999999997</v>
      </c>
      <c r="K142" s="13">
        <f>IFERROR(HLOOKUP(K$84,Electricity!data,MATCH("ACIPNUT[ALLC]_MWS3",[1]Data!$D:$D,0)-4)/1000,0)</f>
        <v>2.9128699999999998</v>
      </c>
      <c r="L142" s="13">
        <f>IFERROR(HLOOKUP(L$84,Electricity!data,MATCH("ACIPNUT[ALLC]_MWS3",[1]Data!$D:$D,0)-4)/1000,0)</f>
        <v>2.9141500000000002</v>
      </c>
      <c r="M142" s="13">
        <f>IFERROR(HLOOKUP(M$84,Electricity!data,MATCH("ACIPNUT[ALLC]_MWS3",[1]Data!$D:$D,0)-4)/1000,0)</f>
        <v>2.77</v>
      </c>
      <c r="N142" s="13">
        <f>IFERROR(HLOOKUP(N$84,Electricity!data,MATCH("ACIPNUT[ALLC]_MWS3",[1]Data!$D:$D,0)-4)/1000,0)</f>
        <v>2.55314</v>
      </c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" customHeight="1" x14ac:dyDescent="0.15">
      <c r="A143" s="1"/>
      <c r="B143" s="38"/>
      <c r="C143" s="4" t="s">
        <v>24</v>
      </c>
      <c r="D143" s="13">
        <f>IFERROR(HLOOKUP(D$84,Electricity!data,MATCH("ACIPNUT[ALLC]_MWS1",[1]Data!$D:$D,0)-4)/1000,0)</f>
        <v>0.93371999999999999</v>
      </c>
      <c r="E143" s="13">
        <f>IFERROR(HLOOKUP(E$84,Electricity!data,MATCH("ACIPNUT[ALLC]_MWS1",[1]Data!$D:$D,0)-4)/1000,0)</f>
        <v>1.0027300000000001</v>
      </c>
      <c r="F143" s="13">
        <f>IFERROR(HLOOKUP(F$84,Electricity!data,MATCH("ACIPNUT[ALLC]_MWS1",[1]Data!$D:$D,0)-4)/1000,0)</f>
        <v>1.0045900000000001</v>
      </c>
      <c r="G143" s="13">
        <f>IFERROR(HLOOKUP(G$84,Electricity!data,MATCH("ACIPNUT[ALLC]_MWS1",[1]Data!$D:$D,0)-4)/1000,0)</f>
        <v>1.7302999999999999</v>
      </c>
      <c r="H143" s="13">
        <f>IFERROR(HLOOKUP(H$84,Electricity!data,MATCH("ACIPNUT[ALLC]_MWS1",[1]Data!$D:$D,0)-4)/1000,0)</f>
        <v>1.7549999999999999</v>
      </c>
      <c r="I143" s="13">
        <f>IFERROR(HLOOKUP(I$84,Electricity!data,MATCH("ACIPNUT[ALLC]_MWS1",[1]Data!$D:$D,0)-4)/1000,0)</f>
        <v>1.7528900000000001</v>
      </c>
      <c r="J143" s="13">
        <f>IFERROR(HLOOKUP(J$84,Electricity!data,MATCH("ACIPNUT[ALLC]_MWS1",[1]Data!$D:$D,0)-4)/1000,0)</f>
        <v>2.9123699999999997</v>
      </c>
      <c r="K143" s="13">
        <f>IFERROR(HLOOKUP(K$84,Electricity!data,MATCH("ACIPNUT[ALLC]_MWS1",[1]Data!$D:$D,0)-4)/1000,0)</f>
        <v>2.9128699999999998</v>
      </c>
      <c r="L143" s="13">
        <f>IFERROR(HLOOKUP(L$84,Electricity!data,MATCH("ACIPNUT[ALLC]_MWS1",[1]Data!$D:$D,0)-4)/1000,0)</f>
        <v>2.92164</v>
      </c>
      <c r="M143" s="13">
        <f>IFERROR(HLOOKUP(M$84,Electricity!data,MATCH("ACIPNUT[ALLC]_MWS1",[1]Data!$D:$D,0)-4)/1000,0)</f>
        <v>2.9071799999999999</v>
      </c>
      <c r="N143" s="13">
        <f>IFERROR(HLOOKUP(N$84,Electricity!data,MATCH("ACIPNUT[ALLC]_MWS1",[1]Data!$D:$D,0)-4)/1000,0)</f>
        <v>3.0489699999999997</v>
      </c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" customHeight="1" x14ac:dyDescent="0.15">
      <c r="A144" s="1"/>
      <c r="B144" s="39"/>
      <c r="C144" s="4" t="s">
        <v>25</v>
      </c>
      <c r="D144" s="13">
        <f>IFERROR(HLOOKUP(D$84,Electricity!data,MATCH("ACIPNUT[ALLC]_MWS2",[1]Data!$D:$D,0)-4)/1000,0)</f>
        <v>0.93371999999999999</v>
      </c>
      <c r="E144" s="13">
        <f>IFERROR(HLOOKUP(E$84,Electricity!data,MATCH("ACIPNUT[ALLC]_MWS2",[1]Data!$D:$D,0)-4)/1000,0)</f>
        <v>1.0027300000000001</v>
      </c>
      <c r="F144" s="13">
        <f>IFERROR(HLOOKUP(F$84,Electricity!data,MATCH("ACIPNUT[ALLC]_MWS2",[1]Data!$D:$D,0)-4)/1000,0)</f>
        <v>1.0045900000000001</v>
      </c>
      <c r="G144" s="13">
        <f>IFERROR(HLOOKUP(G$84,Electricity!data,MATCH("ACIPNUT[ALLC]_MWS2",[1]Data!$D:$D,0)-4)/1000,0)</f>
        <v>1.7302999999999999</v>
      </c>
      <c r="H144" s="13">
        <f>IFERROR(HLOOKUP(H$84,Electricity!data,MATCH("ACIPNUT[ALLC]_MWS2",[1]Data!$D:$D,0)-4)/1000,0)</f>
        <v>1.7549999999999999</v>
      </c>
      <c r="I144" s="13">
        <f>IFERROR(HLOOKUP(I$84,Electricity!data,MATCH("ACIPNUT[ALLC]_MWS2",[1]Data!$D:$D,0)-4)/1000,0)</f>
        <v>1.7528900000000001</v>
      </c>
      <c r="J144" s="13">
        <f>IFERROR(HLOOKUP(J$84,Electricity!data,MATCH("ACIPNUT[ALLC]_MWS2",[1]Data!$D:$D,0)-4)/1000,0)</f>
        <v>2.9123699999999997</v>
      </c>
      <c r="K144" s="13">
        <f>IFERROR(HLOOKUP(K$84,Electricity!data,MATCH("ACIPNUT[ALLC]_MWS2",[1]Data!$D:$D,0)-4)/1000,0)</f>
        <v>2.9128699999999998</v>
      </c>
      <c r="L144" s="13">
        <f>IFERROR(HLOOKUP(L$84,Electricity!data,MATCH("ACIPNUT[ALLC]_MWS2",[1]Data!$D:$D,0)-4)/1000,0)</f>
        <v>2.92387</v>
      </c>
      <c r="M144" s="13">
        <f>IFERROR(HLOOKUP(M$84,Electricity!data,MATCH("ACIPNUT[ALLC]_MWS2",[1]Data!$D:$D,0)-4)/1000,0)</f>
        <v>3.2665300000000004</v>
      </c>
      <c r="N144" s="13">
        <f>IFERROR(HLOOKUP(N$84,Electricity!data,MATCH("ACIPNUT[ALLC]_MWS2",[1]Data!$D:$D,0)-4)/1000,0)</f>
        <v>4.6800200000000007</v>
      </c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" customHeight="1" x14ac:dyDescent="0.15">
      <c r="A145" s="1"/>
      <c r="B145" s="37" t="s">
        <v>78</v>
      </c>
      <c r="C145" s="3" t="s">
        <v>23</v>
      </c>
      <c r="D145" s="13">
        <f>IFERROR(HLOOKUP(D$84,Electricity!data,MATCH("ACIPHYT[ALLC]_MWS3",[1]Data!$D:$D,0)-4)/1000,0)</f>
        <v>8.9250000000000007</v>
      </c>
      <c r="E145" s="13">
        <f>IFERROR(HLOOKUP(E$84,Electricity!data,MATCH("ACIPHYT[ALLC]_MWS3",[1]Data!$D:$D,0)-4)/1000,0)</f>
        <v>9.9790200000000002</v>
      </c>
      <c r="F145" s="13">
        <f>IFERROR(HLOOKUP(F$84,Electricity!data,MATCH("ACIPHYT[ALLC]_MWS3",[1]Data!$D:$D,0)-4)/1000,0)</f>
        <v>10.60379</v>
      </c>
      <c r="G145" s="13">
        <f>IFERROR(HLOOKUP(G$84,Electricity!data,MATCH("ACIPHYT[ALLC]_MWS3",[1]Data!$D:$D,0)-4)/1000,0)</f>
        <v>11.178040000000001</v>
      </c>
      <c r="H145" s="13">
        <f>IFERROR(HLOOKUP(H$84,Electricity!data,MATCH("ACIPHYT[ALLC]_MWS3",[1]Data!$D:$D,0)-4)/1000,0)</f>
        <v>11.34394</v>
      </c>
      <c r="I145" s="13">
        <f>IFERROR(HLOOKUP(I$84,Electricity!data,MATCH("ACIPHYT[ALLC]_MWS3",[1]Data!$D:$D,0)-4)/1000,0)</f>
        <v>13.881629999999999</v>
      </c>
      <c r="J145" s="13">
        <f>IFERROR(HLOOKUP(J$84,Electricity!data,MATCH("ACIPHYT[ALLC]_MWS3",[1]Data!$D:$D,0)-4)/1000,0)</f>
        <v>16.36373</v>
      </c>
      <c r="K145" s="13">
        <f>IFERROR(HLOOKUP(K$84,Electricity!data,MATCH("ACIPHYT[ALLC]_MWS3",[1]Data!$D:$D,0)-4)/1000,0)</f>
        <v>18.662779999999998</v>
      </c>
      <c r="L145" s="13">
        <f>IFERROR(HLOOKUP(L$84,Electricity!data,MATCH("ACIPHYT[ALLC]_MWS3",[1]Data!$D:$D,0)-4)/1000,0)</f>
        <v>19.67604</v>
      </c>
      <c r="M145" s="13">
        <f>IFERROR(HLOOKUP(M$84,Electricity!data,MATCH("ACIPHYT[ALLC]_MWS3",[1]Data!$D:$D,0)-4)/1000,0)</f>
        <v>23.06033</v>
      </c>
      <c r="N145" s="13">
        <f>IFERROR(HLOOKUP(N$84,Electricity!data,MATCH("ACIPHYT[ALLC]_MWS3",[1]Data!$D:$D,0)-4)/1000,0)</f>
        <v>27.161009999999997</v>
      </c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" customHeight="1" x14ac:dyDescent="0.15">
      <c r="A146" s="1"/>
      <c r="B146" s="38"/>
      <c r="C146" s="4" t="s">
        <v>24</v>
      </c>
      <c r="D146" s="13">
        <f>IFERROR(HLOOKUP(D$84,Electricity!data,MATCH("ACIPHYT[ALLC]_MWS1",[1]Data!$D:$D,0)-4)/1000,0)</f>
        <v>8.9250000000000007</v>
      </c>
      <c r="E146" s="13">
        <f>IFERROR(HLOOKUP(E$84,Electricity!data,MATCH("ACIPHYT[ALLC]_MWS1",[1]Data!$D:$D,0)-4)/1000,0)</f>
        <v>9.9790200000000002</v>
      </c>
      <c r="F146" s="13">
        <f>IFERROR(HLOOKUP(F$84,Electricity!data,MATCH("ACIPHYT[ALLC]_MWS1",[1]Data!$D:$D,0)-4)/1000,0)</f>
        <v>10.60379</v>
      </c>
      <c r="G146" s="13">
        <f>IFERROR(HLOOKUP(G$84,Electricity!data,MATCH("ACIPHYT[ALLC]_MWS1",[1]Data!$D:$D,0)-4)/1000,0)</f>
        <v>11.178040000000001</v>
      </c>
      <c r="H146" s="13">
        <f>IFERROR(HLOOKUP(H$84,Electricity!data,MATCH("ACIPHYT[ALLC]_MWS1",[1]Data!$D:$D,0)-4)/1000,0)</f>
        <v>11.34394</v>
      </c>
      <c r="I146" s="13">
        <f>IFERROR(HLOOKUP(I$84,Electricity!data,MATCH("ACIPHYT[ALLC]_MWS1",[1]Data!$D:$D,0)-4)/1000,0)</f>
        <v>13.861040000000001</v>
      </c>
      <c r="J146" s="13">
        <f>IFERROR(HLOOKUP(J$84,Electricity!data,MATCH("ACIPHYT[ALLC]_MWS1",[1]Data!$D:$D,0)-4)/1000,0)</f>
        <v>17.007110000000001</v>
      </c>
      <c r="K146" s="13">
        <f>IFERROR(HLOOKUP(K$84,Electricity!data,MATCH("ACIPHYT[ALLC]_MWS1",[1]Data!$D:$D,0)-4)/1000,0)</f>
        <v>20.142659999999999</v>
      </c>
      <c r="L146" s="13">
        <f>IFERROR(HLOOKUP(L$84,Electricity!data,MATCH("ACIPHYT[ALLC]_MWS1",[1]Data!$D:$D,0)-4)/1000,0)</f>
        <v>21.65429</v>
      </c>
      <c r="M146" s="13">
        <f>IFERROR(HLOOKUP(M$84,Electricity!data,MATCH("ACIPHYT[ALLC]_MWS1",[1]Data!$D:$D,0)-4)/1000,0)</f>
        <v>25.759370000000001</v>
      </c>
      <c r="N146" s="13">
        <f>IFERROR(HLOOKUP(N$84,Electricity!data,MATCH("ACIPHYT[ALLC]_MWS1",[1]Data!$D:$D,0)-4)/1000,0)</f>
        <v>30.548830000000002</v>
      </c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" customHeight="1" x14ac:dyDescent="0.15">
      <c r="A147" s="1"/>
      <c r="B147" s="39"/>
      <c r="C147" s="4" t="s">
        <v>25</v>
      </c>
      <c r="D147" s="13">
        <f>IFERROR(HLOOKUP(D$84,Electricity!data,MATCH("ACIPHYT[ALLC]_MWS2",[1]Data!$D:$D,0)-4)/1000,0)</f>
        <v>8.9250000000000007</v>
      </c>
      <c r="E147" s="13">
        <f>IFERROR(HLOOKUP(E$84,Electricity!data,MATCH("ACIPHYT[ALLC]_MWS2",[1]Data!$D:$D,0)-4)/1000,0)</f>
        <v>9.9790200000000002</v>
      </c>
      <c r="F147" s="13">
        <f>IFERROR(HLOOKUP(F$84,Electricity!data,MATCH("ACIPHYT[ALLC]_MWS2",[1]Data!$D:$D,0)-4)/1000,0)</f>
        <v>10.60379</v>
      </c>
      <c r="G147" s="13">
        <f>IFERROR(HLOOKUP(G$84,Electricity!data,MATCH("ACIPHYT[ALLC]_MWS2",[1]Data!$D:$D,0)-4)/1000,0)</f>
        <v>11.178040000000001</v>
      </c>
      <c r="H147" s="13">
        <f>IFERROR(HLOOKUP(H$84,Electricity!data,MATCH("ACIPHYT[ALLC]_MWS2",[1]Data!$D:$D,0)-4)/1000,0)</f>
        <v>11.34394</v>
      </c>
      <c r="I147" s="13">
        <f>IFERROR(HLOOKUP(I$84,Electricity!data,MATCH("ACIPHYT[ALLC]_MWS2",[1]Data!$D:$D,0)-4)/1000,0)</f>
        <v>13.861600000000001</v>
      </c>
      <c r="J147" s="13">
        <f>IFERROR(HLOOKUP(J$84,Electricity!data,MATCH("ACIPHYT[ALLC]_MWS2",[1]Data!$D:$D,0)-4)/1000,0)</f>
        <v>18.043520000000001</v>
      </c>
      <c r="K147" s="13">
        <f>IFERROR(HLOOKUP(K$84,Electricity!data,MATCH("ACIPHYT[ALLC]_MWS2",[1]Data!$D:$D,0)-4)/1000,0)</f>
        <v>22.144479999999998</v>
      </c>
      <c r="L147" s="13">
        <f>IFERROR(HLOOKUP(L$84,Electricity!data,MATCH("ACIPHYT[ALLC]_MWS2",[1]Data!$D:$D,0)-4)/1000,0)</f>
        <v>26.15164</v>
      </c>
      <c r="M147" s="13">
        <f>IFERROR(HLOOKUP(M$84,Electricity!data,MATCH("ACIPHYT[ALLC]_MWS2",[1]Data!$D:$D,0)-4)/1000,0)</f>
        <v>30.736470000000001</v>
      </c>
      <c r="N147" s="13">
        <f>IFERROR(HLOOKUP(N$84,Electricity!data,MATCH("ACIPHYT[ALLC]_MWS2",[1]Data!$D:$D,0)-4)/1000,0)</f>
        <v>33.903649999999999</v>
      </c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" customHeight="1" x14ac:dyDescent="0.15">
      <c r="A148" s="1"/>
      <c r="B148" s="37" t="s">
        <v>79</v>
      </c>
      <c r="C148" s="3" t="s">
        <v>23</v>
      </c>
      <c r="D148" s="13">
        <f>IFERROR(HLOOKUP(D$84,Electricity!data,MATCH("ACIPWIN[ALLC]_MWS3",[1]Data!$D:$D,0)-4)/1000,0)</f>
        <v>9.4999999999999998E-3</v>
      </c>
      <c r="E148" s="13">
        <f>IFERROR(HLOOKUP(E$84,Electricity!data,MATCH("ACIPWIN[ALLC]_MWS3",[1]Data!$D:$D,0)-4)/1000,0)</f>
        <v>1.882E-2</v>
      </c>
      <c r="F148" s="13">
        <f>IFERROR(HLOOKUP(F$84,Electricity!data,MATCH("ACIPWIN[ALLC]_MWS3",[1]Data!$D:$D,0)-4)/1000,0)</f>
        <v>4.4400000000000004E-3</v>
      </c>
      <c r="G148" s="13">
        <f>IFERROR(HLOOKUP(G$84,Electricity!data,MATCH("ACIPWIN[ALLC]_MWS3",[1]Data!$D:$D,0)-4)/1000,0)</f>
        <v>0.18740000000000001</v>
      </c>
      <c r="H148" s="13">
        <f>IFERROR(HLOOKUP(H$84,Electricity!data,MATCH("ACIPWIN[ALLC]_MWS3",[1]Data!$D:$D,0)-4)/1000,0)</f>
        <v>2.6230900000000004</v>
      </c>
      <c r="I148" s="13">
        <f>IFERROR(HLOOKUP(I$84,Electricity!data,MATCH("ACIPWIN[ALLC]_MWS3",[1]Data!$D:$D,0)-4)/1000,0)</f>
        <v>3.8324799999999999</v>
      </c>
      <c r="J148" s="13">
        <f>IFERROR(HLOOKUP(J$84,Electricity!data,MATCH("ACIPWIN[ALLC]_MWS3",[1]Data!$D:$D,0)-4)/1000,0)</f>
        <v>4.3917000000000002</v>
      </c>
      <c r="K148" s="13">
        <f>IFERROR(HLOOKUP(K$84,Electricity!data,MATCH("ACIPWIN[ALLC]_MWS3",[1]Data!$D:$D,0)-4)/1000,0)</f>
        <v>4.6142099999999999</v>
      </c>
      <c r="L148" s="13">
        <f>IFERROR(HLOOKUP(L$84,Electricity!data,MATCH("ACIPWIN[ALLC]_MWS3",[1]Data!$D:$D,0)-4)/1000,0)</f>
        <v>5.0791700000000004</v>
      </c>
      <c r="M148" s="13">
        <f>IFERROR(HLOOKUP(M$84,Electricity!data,MATCH("ACIPWIN[ALLC]_MWS3",[1]Data!$D:$D,0)-4)/1000,0)</f>
        <v>5.7296800000000001</v>
      </c>
      <c r="N148" s="13">
        <f>IFERROR(HLOOKUP(N$84,Electricity!data,MATCH("ACIPWIN[ALLC]_MWS3",[1]Data!$D:$D,0)-4)/1000,0)</f>
        <v>6.3473000000000006</v>
      </c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" customHeight="1" x14ac:dyDescent="0.15">
      <c r="A149" s="1"/>
      <c r="B149" s="38"/>
      <c r="C149" s="4" t="s">
        <v>24</v>
      </c>
      <c r="D149" s="13">
        <f>IFERROR(HLOOKUP(D$84,Electricity!data,MATCH("ACIPWIN[ALLC]_MWS1",[1]Data!$D:$D,0)-4)/1000,0)</f>
        <v>9.4999999999999998E-3</v>
      </c>
      <c r="E149" s="13">
        <f>IFERROR(HLOOKUP(E$84,Electricity!data,MATCH("ACIPWIN[ALLC]_MWS1",[1]Data!$D:$D,0)-4)/1000,0)</f>
        <v>1.882E-2</v>
      </c>
      <c r="F149" s="13">
        <f>IFERROR(HLOOKUP(F$84,Electricity!data,MATCH("ACIPWIN[ALLC]_MWS1",[1]Data!$D:$D,0)-4)/1000,0)</f>
        <v>4.4400000000000004E-3</v>
      </c>
      <c r="G149" s="13">
        <f>IFERROR(HLOOKUP(G$84,Electricity!data,MATCH("ACIPWIN[ALLC]_MWS1",[1]Data!$D:$D,0)-4)/1000,0)</f>
        <v>0.18740000000000001</v>
      </c>
      <c r="H149" s="13">
        <f>IFERROR(HLOOKUP(H$84,Electricity!data,MATCH("ACIPWIN[ALLC]_MWS1",[1]Data!$D:$D,0)-4)/1000,0)</f>
        <v>2.6230900000000004</v>
      </c>
      <c r="I149" s="13">
        <f>IFERROR(HLOOKUP(I$84,Electricity!data,MATCH("ACIPWIN[ALLC]_MWS1",[1]Data!$D:$D,0)-4)/1000,0)</f>
        <v>3.71855</v>
      </c>
      <c r="J149" s="13">
        <f>IFERROR(HLOOKUP(J$84,Electricity!data,MATCH("ACIPWIN[ALLC]_MWS1",[1]Data!$D:$D,0)-4)/1000,0)</f>
        <v>4.5997200000000005</v>
      </c>
      <c r="K149" s="13">
        <f>IFERROR(HLOOKUP(K$84,Electricity!data,MATCH("ACIPWIN[ALLC]_MWS1",[1]Data!$D:$D,0)-4)/1000,0)</f>
        <v>7.2121499999999994</v>
      </c>
      <c r="L149" s="13">
        <f>IFERROR(HLOOKUP(L$84,Electricity!data,MATCH("ACIPWIN[ALLC]_MWS1",[1]Data!$D:$D,0)-4)/1000,0)</f>
        <v>10.4704</v>
      </c>
      <c r="M149" s="13">
        <f>IFERROR(HLOOKUP(M$84,Electricity!data,MATCH("ACIPWIN[ALLC]_MWS1",[1]Data!$D:$D,0)-4)/1000,0)</f>
        <v>13.37426</v>
      </c>
      <c r="N149" s="13">
        <f>IFERROR(HLOOKUP(N$84,Electricity!data,MATCH("ACIPWIN[ALLC]_MWS1",[1]Data!$D:$D,0)-4)/1000,0)</f>
        <v>17.853750000000002</v>
      </c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" customHeight="1" x14ac:dyDescent="0.15">
      <c r="A150" s="1"/>
      <c r="B150" s="39"/>
      <c r="C150" s="4" t="s">
        <v>25</v>
      </c>
      <c r="D150" s="13">
        <f>IFERROR(HLOOKUP(D$84,Electricity!data,MATCH("ACIPWIN[ALLC]_MWS2",[1]Data!$D:$D,0)-4)/1000,0)</f>
        <v>9.4999999999999998E-3</v>
      </c>
      <c r="E150" s="13">
        <f>IFERROR(HLOOKUP(E$84,Electricity!data,MATCH("ACIPWIN[ALLC]_MWS2",[1]Data!$D:$D,0)-4)/1000,0)</f>
        <v>1.882E-2</v>
      </c>
      <c r="F150" s="13">
        <f>IFERROR(HLOOKUP(F$84,Electricity!data,MATCH("ACIPWIN[ALLC]_MWS2",[1]Data!$D:$D,0)-4)/1000,0)</f>
        <v>4.4400000000000004E-3</v>
      </c>
      <c r="G150" s="13">
        <f>IFERROR(HLOOKUP(G$84,Electricity!data,MATCH("ACIPWIN[ALLC]_MWS2",[1]Data!$D:$D,0)-4)/1000,0)</f>
        <v>0.18740000000000001</v>
      </c>
      <c r="H150" s="13">
        <f>IFERROR(HLOOKUP(H$84,Electricity!data,MATCH("ACIPWIN[ALLC]_MWS2",[1]Data!$D:$D,0)-4)/1000,0)</f>
        <v>2.6230900000000004</v>
      </c>
      <c r="I150" s="13">
        <f>IFERROR(HLOOKUP(I$84,Electricity!data,MATCH("ACIPWIN[ALLC]_MWS2",[1]Data!$D:$D,0)-4)/1000,0)</f>
        <v>3.8083400000000003</v>
      </c>
      <c r="J150" s="13">
        <f>IFERROR(HLOOKUP(J$84,Electricity!data,MATCH("ACIPWIN[ALLC]_MWS2",[1]Data!$D:$D,0)-4)/1000,0)</f>
        <v>7.73773</v>
      </c>
      <c r="K150" s="13">
        <f>IFERROR(HLOOKUP(K$84,Electricity!data,MATCH("ACIPWIN[ALLC]_MWS2",[1]Data!$D:$D,0)-4)/1000,0)</f>
        <v>13.60192</v>
      </c>
      <c r="L150" s="13">
        <f>IFERROR(HLOOKUP(L$84,Electricity!data,MATCH("ACIPWIN[ALLC]_MWS2",[1]Data!$D:$D,0)-4)/1000,0)</f>
        <v>17.831340000000001</v>
      </c>
      <c r="M150" s="13">
        <f>IFERROR(HLOOKUP(M$84,Electricity!data,MATCH("ACIPWIN[ALLC]_MWS2",[1]Data!$D:$D,0)-4)/1000,0)</f>
        <v>22.182939999999999</v>
      </c>
      <c r="N150" s="13">
        <f>IFERROR(HLOOKUP(N$84,Electricity!data,MATCH("ACIPWIN[ALLC]_MWS2",[1]Data!$D:$D,0)-4)/1000,0)</f>
        <v>28.948439999999998</v>
      </c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" customHeight="1" x14ac:dyDescent="0.15">
      <c r="A151" s="1"/>
      <c r="B151" s="37" t="s">
        <v>43</v>
      </c>
      <c r="C151" s="3" t="s">
        <v>23</v>
      </c>
      <c r="D151" s="13">
        <f>IFERROR(HLOOKUP(D$84,Electricity!data,MATCH("ACIPSOL[ALLC]_MWS3",[1]Data!$D:$D,0)-4)/1000,0)</f>
        <v>0</v>
      </c>
      <c r="E151" s="13">
        <f>IFERROR(HLOOKUP(E$84,Electricity!data,MATCH("ACIPSOL[ALLC]_MWS3",[1]Data!$D:$D,0)-4)/1000,0)</f>
        <v>0</v>
      </c>
      <c r="F151" s="13">
        <f>IFERROR(HLOOKUP(F$84,Electricity!data,MATCH("ACIPSOL[ALLC]_MWS3",[1]Data!$D:$D,0)-4)/1000,0)</f>
        <v>2.0000000000000001E-4</v>
      </c>
      <c r="G151" s="13">
        <f>IFERROR(HLOOKUP(G$84,Electricity!data,MATCH("ACIPSOL[ALLC]_MWS3",[1]Data!$D:$D,0)-4)/1000,0)</f>
        <v>8.199999999999999E-3</v>
      </c>
      <c r="H151" s="13">
        <f>IFERROR(HLOOKUP(H$84,Electricity!data,MATCH("ACIPSOL[ALLC]_MWS3",[1]Data!$D:$D,0)-4)/1000,0)</f>
        <v>0.75896000000000008</v>
      </c>
      <c r="I151" s="13">
        <f>IFERROR(HLOOKUP(I$84,Electricity!data,MATCH("ACIPSOL[ALLC]_MWS3",[1]Data!$D:$D,0)-4)/1000,0)</f>
        <v>1.76799</v>
      </c>
      <c r="J151" s="13">
        <f>IFERROR(HLOOKUP(J$84,Electricity!data,MATCH("ACIPSOL[ALLC]_MWS3",[1]Data!$D:$D,0)-4)/1000,0)</f>
        <v>3.0114299999999998</v>
      </c>
      <c r="K151" s="13">
        <f>IFERROR(HLOOKUP(K$84,Electricity!data,MATCH("ACIPSOL[ALLC]_MWS3",[1]Data!$D:$D,0)-4)/1000,0)</f>
        <v>4.4946000000000002</v>
      </c>
      <c r="L151" s="13">
        <f>IFERROR(HLOOKUP(L$84,Electricity!data,MATCH("ACIPSOL[ALLC]_MWS3",[1]Data!$D:$D,0)-4)/1000,0)</f>
        <v>5.4076000000000004</v>
      </c>
      <c r="M151" s="13">
        <f>IFERROR(HLOOKUP(M$84,Electricity!data,MATCH("ACIPSOL[ALLC]_MWS3",[1]Data!$D:$D,0)-4)/1000,0)</f>
        <v>6.0129200000000003</v>
      </c>
      <c r="N151" s="13">
        <f>IFERROR(HLOOKUP(N$84,Electricity!data,MATCH("ACIPSOL[ALLC]_MWS3",[1]Data!$D:$D,0)-4)/1000,0)</f>
        <v>6.7724799999999998</v>
      </c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" customHeight="1" x14ac:dyDescent="0.15">
      <c r="A152" s="1"/>
      <c r="B152" s="38"/>
      <c r="C152" s="4" t="s">
        <v>24</v>
      </c>
      <c r="D152" s="13">
        <f>IFERROR(HLOOKUP(D$84,Electricity!data,MATCH("ACIPSOL[ALLC]_MWS1",[1]Data!$D:$D,0)-4)/1000,0)</f>
        <v>0</v>
      </c>
      <c r="E152" s="13">
        <f>IFERROR(HLOOKUP(E$84,Electricity!data,MATCH("ACIPSOL[ALLC]_MWS1",[1]Data!$D:$D,0)-4)/1000,0)</f>
        <v>0</v>
      </c>
      <c r="F152" s="13">
        <f>IFERROR(HLOOKUP(F$84,Electricity!data,MATCH("ACIPSOL[ALLC]_MWS1",[1]Data!$D:$D,0)-4)/1000,0)</f>
        <v>2.0000000000000001E-4</v>
      </c>
      <c r="G152" s="13">
        <f>IFERROR(HLOOKUP(G$84,Electricity!data,MATCH("ACIPSOL[ALLC]_MWS1",[1]Data!$D:$D,0)-4)/1000,0)</f>
        <v>8.199999999999999E-3</v>
      </c>
      <c r="H152" s="13">
        <f>IFERROR(HLOOKUP(H$84,Electricity!data,MATCH("ACIPSOL[ALLC]_MWS1",[1]Data!$D:$D,0)-4)/1000,0)</f>
        <v>0.75896000000000008</v>
      </c>
      <c r="I152" s="13">
        <f>IFERROR(HLOOKUP(I$84,Electricity!data,MATCH("ACIPSOL[ALLC]_MWS1",[1]Data!$D:$D,0)-4)/1000,0)</f>
        <v>1.7939799999999999</v>
      </c>
      <c r="J152" s="13">
        <f>IFERROR(HLOOKUP(J$84,Electricity!data,MATCH("ACIPSOL[ALLC]_MWS1",[1]Data!$D:$D,0)-4)/1000,0)</f>
        <v>4.0710899999999999</v>
      </c>
      <c r="K152" s="13">
        <f>IFERROR(HLOOKUP(K$84,Electricity!data,MATCH("ACIPSOL[ALLC]_MWS1",[1]Data!$D:$D,0)-4)/1000,0)</f>
        <v>9.9971299999999985</v>
      </c>
      <c r="L152" s="13">
        <f>IFERROR(HLOOKUP(L$84,Electricity!data,MATCH("ACIPSOL[ALLC]_MWS1",[1]Data!$D:$D,0)-4)/1000,0)</f>
        <v>16.132339999999999</v>
      </c>
      <c r="M152" s="13">
        <f>IFERROR(HLOOKUP(M$84,Electricity!data,MATCH("ACIPSOL[ALLC]_MWS1",[1]Data!$D:$D,0)-4)/1000,0)</f>
        <v>20.969619999999999</v>
      </c>
      <c r="N152" s="13">
        <f>IFERROR(HLOOKUP(N$84,Electricity!data,MATCH("ACIPSOL[ALLC]_MWS1",[1]Data!$D:$D,0)-4)/1000,0)</f>
        <v>26.03641</v>
      </c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" customHeight="1" x14ac:dyDescent="0.15">
      <c r="A153" s="1"/>
      <c r="B153" s="39"/>
      <c r="C153" s="4" t="s">
        <v>25</v>
      </c>
      <c r="D153" s="13">
        <f>IFERROR(HLOOKUP(D$84,Electricity!data,MATCH("ACIPSOL[ALLC]_MWS2",[1]Data!$D:$D,0)-4)/1000,0)</f>
        <v>0</v>
      </c>
      <c r="E153" s="13">
        <f>IFERROR(HLOOKUP(E$84,Electricity!data,MATCH("ACIPSOL[ALLC]_MWS2",[1]Data!$D:$D,0)-4)/1000,0)</f>
        <v>0</v>
      </c>
      <c r="F153" s="13">
        <f>IFERROR(HLOOKUP(F$84,Electricity!data,MATCH("ACIPSOL[ALLC]_MWS2",[1]Data!$D:$D,0)-4)/1000,0)</f>
        <v>2.0000000000000001E-4</v>
      </c>
      <c r="G153" s="13">
        <f>IFERROR(HLOOKUP(G$84,Electricity!data,MATCH("ACIPSOL[ALLC]_MWS2",[1]Data!$D:$D,0)-4)/1000,0)</f>
        <v>8.199999999999999E-3</v>
      </c>
      <c r="H153" s="13">
        <f>IFERROR(HLOOKUP(H$84,Electricity!data,MATCH("ACIPSOL[ALLC]_MWS2",[1]Data!$D:$D,0)-4)/1000,0)</f>
        <v>0.75896000000000008</v>
      </c>
      <c r="I153" s="13">
        <f>IFERROR(HLOOKUP(I$84,Electricity!data,MATCH("ACIPSOL[ALLC]_MWS2",[1]Data!$D:$D,0)-4)/1000,0)</f>
        <v>1.8791900000000001</v>
      </c>
      <c r="J153" s="13">
        <f>IFERROR(HLOOKUP(J$84,Electricity!data,MATCH("ACIPSOL[ALLC]_MWS2",[1]Data!$D:$D,0)-4)/1000,0)</f>
        <v>7.3949499999999997</v>
      </c>
      <c r="K153" s="13">
        <f>IFERROR(HLOOKUP(K$84,Electricity!data,MATCH("ACIPSOL[ALLC]_MWS2",[1]Data!$D:$D,0)-4)/1000,0)</f>
        <v>16.44453</v>
      </c>
      <c r="L153" s="13">
        <f>IFERROR(HLOOKUP(L$84,Electricity!data,MATCH("ACIPSOL[ALLC]_MWS2",[1]Data!$D:$D,0)-4)/1000,0)</f>
        <v>24.569770000000002</v>
      </c>
      <c r="M153" s="13">
        <f>IFERROR(HLOOKUP(M$84,Electricity!data,MATCH("ACIPSOL[ALLC]_MWS2",[1]Data!$D:$D,0)-4)/1000,0)</f>
        <v>35.564610000000002</v>
      </c>
      <c r="N153" s="13">
        <f>IFERROR(HLOOKUP(N$84,Electricity!data,MATCH("ACIPSOL[ALLC]_MWS2",[1]Data!$D:$D,0)-4)/1000,0)</f>
        <v>51.226910000000004</v>
      </c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" customHeight="1" x14ac:dyDescent="0.15">
      <c r="A154" s="1"/>
      <c r="B154" s="37" t="s">
        <v>80</v>
      </c>
      <c r="C154" s="3" t="s">
        <v>23</v>
      </c>
      <c r="D154" s="13">
        <f>IFERROR(HLOOKUP(D$84,Electricity!data,MATCH("ACIPBIO[ALLC]_MWS3",[1]Data!$D:$D,0)-4)/1000,0)</f>
        <v>0.11744</v>
      </c>
      <c r="E154" s="13">
        <f>IFERROR(HLOOKUP(E$84,Electricity!data,MATCH("ACIPBIO[ALLC]_MWS3",[1]Data!$D:$D,0)-4)/1000,0)</f>
        <v>0.1623</v>
      </c>
      <c r="F154" s="13">
        <f>IFERROR(HLOOKUP(F$84,Electricity!data,MATCH("ACIPBIO[ALLC]_MWS3",[1]Data!$D:$D,0)-4)/1000,0)</f>
        <v>0.26375999999999999</v>
      </c>
      <c r="G154" s="13">
        <f>IFERROR(HLOOKUP(G$84,Electricity!data,MATCH("ACIPBIO[ALLC]_MWS3",[1]Data!$D:$D,0)-4)/1000,0)</f>
        <v>0.26495999999999997</v>
      </c>
      <c r="H154" s="13">
        <f>IFERROR(HLOOKUP(H$84,Electricity!data,MATCH("ACIPBIO[ALLC]_MWS3",[1]Data!$D:$D,0)-4)/1000,0)</f>
        <v>0.33295999999999998</v>
      </c>
      <c r="I154" s="13">
        <f>IFERROR(HLOOKUP(I$84,Electricity!data,MATCH("ACIPBIO[ALLC]_MWS3",[1]Data!$D:$D,0)-4)/1000,0)</f>
        <v>0.37736999999999998</v>
      </c>
      <c r="J154" s="13">
        <f>IFERROR(HLOOKUP(J$84,Electricity!data,MATCH("ACIPBIO[ALLC]_MWS3",[1]Data!$D:$D,0)-4)/1000,0)</f>
        <v>0.36288999999999999</v>
      </c>
      <c r="K154" s="13">
        <f>IFERROR(HLOOKUP(K$84,Electricity!data,MATCH("ACIPBIO[ALLC]_MWS3",[1]Data!$D:$D,0)-4)/1000,0)</f>
        <v>0.35487000000000002</v>
      </c>
      <c r="L154" s="13">
        <f>IFERROR(HLOOKUP(L$84,Electricity!data,MATCH("ACIPBIO[ALLC]_MWS3",[1]Data!$D:$D,0)-4)/1000,0)</f>
        <v>0.32818000000000003</v>
      </c>
      <c r="M154" s="13">
        <f>IFERROR(HLOOKUP(M$84,Electricity!data,MATCH("ACIPBIO[ALLC]_MWS3",[1]Data!$D:$D,0)-4)/1000,0)</f>
        <v>0.29275000000000001</v>
      </c>
      <c r="N154" s="13">
        <f>IFERROR(HLOOKUP(N$84,Electricity!data,MATCH("ACIPBIO[ALLC]_MWS3",[1]Data!$D:$D,0)-4)/1000,0)</f>
        <v>0.2427</v>
      </c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" customHeight="1" x14ac:dyDescent="0.15">
      <c r="A155" s="1"/>
      <c r="B155" s="38"/>
      <c r="C155" s="4" t="s">
        <v>24</v>
      </c>
      <c r="D155" s="13">
        <f>IFERROR(HLOOKUP(D$84,Electricity!data,MATCH("ACIPBIO[ALLC]_MWS1",[1]Data!$D:$D,0)-4)/1000,0)</f>
        <v>0.11744</v>
      </c>
      <c r="E155" s="13">
        <f>IFERROR(HLOOKUP(E$84,Electricity!data,MATCH("ACIPBIO[ALLC]_MWS1",[1]Data!$D:$D,0)-4)/1000,0)</f>
        <v>0.1623</v>
      </c>
      <c r="F155" s="13">
        <f>IFERROR(HLOOKUP(F$84,Electricity!data,MATCH("ACIPBIO[ALLC]_MWS1",[1]Data!$D:$D,0)-4)/1000,0)</f>
        <v>0.26375999999999999</v>
      </c>
      <c r="G155" s="13">
        <f>IFERROR(HLOOKUP(G$84,Electricity!data,MATCH("ACIPBIO[ALLC]_MWS1",[1]Data!$D:$D,0)-4)/1000,0)</f>
        <v>0.26495999999999997</v>
      </c>
      <c r="H155" s="13">
        <f>IFERROR(HLOOKUP(H$84,Electricity!data,MATCH("ACIPBIO[ALLC]_MWS1",[1]Data!$D:$D,0)-4)/1000,0)</f>
        <v>0.33295999999999998</v>
      </c>
      <c r="I155" s="13">
        <f>IFERROR(HLOOKUP(I$84,Electricity!data,MATCH("ACIPBIO[ALLC]_MWS1",[1]Data!$D:$D,0)-4)/1000,0)</f>
        <v>0.37526999999999999</v>
      </c>
      <c r="J155" s="13">
        <f>IFERROR(HLOOKUP(J$84,Electricity!data,MATCH("ACIPBIO[ALLC]_MWS1",[1]Data!$D:$D,0)-4)/1000,0)</f>
        <v>0.47037000000000001</v>
      </c>
      <c r="K155" s="13">
        <f>IFERROR(HLOOKUP(K$84,Electricity!data,MATCH("ACIPBIO[ALLC]_MWS1",[1]Data!$D:$D,0)-4)/1000,0)</f>
        <v>0.60086000000000006</v>
      </c>
      <c r="L155" s="13">
        <f>IFERROR(HLOOKUP(L$84,Electricity!data,MATCH("ACIPBIO[ALLC]_MWS1",[1]Data!$D:$D,0)-4)/1000,0)</f>
        <v>0.72684000000000004</v>
      </c>
      <c r="M155" s="13">
        <f>IFERROR(HLOOKUP(M$84,Electricity!data,MATCH("ACIPBIO[ALLC]_MWS1",[1]Data!$D:$D,0)-4)/1000,0)</f>
        <v>0.85653000000000001</v>
      </c>
      <c r="N155" s="13">
        <f>IFERROR(HLOOKUP(N$84,Electricity!data,MATCH("ACIPBIO[ALLC]_MWS1",[1]Data!$D:$D,0)-4)/1000,0)</f>
        <v>1.0890599999999999</v>
      </c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" customHeight="1" x14ac:dyDescent="0.15">
      <c r="A156" s="1"/>
      <c r="B156" s="39"/>
      <c r="C156" s="4" t="s">
        <v>25</v>
      </c>
      <c r="D156" s="13">
        <f>IFERROR(HLOOKUP(D$84,Electricity!data,MATCH("ACIPBIO[ALLC]_MWS2",[1]Data!$D:$D,0)-4)/1000,0)</f>
        <v>0.11744</v>
      </c>
      <c r="E156" s="13">
        <f>IFERROR(HLOOKUP(E$84,Electricity!data,MATCH("ACIPBIO[ALLC]_MWS2",[1]Data!$D:$D,0)-4)/1000,0)</f>
        <v>0.1623</v>
      </c>
      <c r="F156" s="13">
        <f>IFERROR(HLOOKUP(F$84,Electricity!data,MATCH("ACIPBIO[ALLC]_MWS2",[1]Data!$D:$D,0)-4)/1000,0)</f>
        <v>0.26375999999999999</v>
      </c>
      <c r="G156" s="13">
        <f>IFERROR(HLOOKUP(G$84,Electricity!data,MATCH("ACIPBIO[ALLC]_MWS2",[1]Data!$D:$D,0)-4)/1000,0)</f>
        <v>0.26495999999999997</v>
      </c>
      <c r="H156" s="13">
        <f>IFERROR(HLOOKUP(H$84,Electricity!data,MATCH("ACIPBIO[ALLC]_MWS2",[1]Data!$D:$D,0)-4)/1000,0)</f>
        <v>0.33295999999999998</v>
      </c>
      <c r="I156" s="13">
        <f>IFERROR(HLOOKUP(I$84,Electricity!data,MATCH("ACIPBIO[ALLC]_MWS2",[1]Data!$D:$D,0)-4)/1000,0)</f>
        <v>0.37883999999999995</v>
      </c>
      <c r="J156" s="13">
        <f>IFERROR(HLOOKUP(J$84,Electricity!data,MATCH("ACIPBIO[ALLC]_MWS2",[1]Data!$D:$D,0)-4)/1000,0)</f>
        <v>0.56461000000000006</v>
      </c>
      <c r="K156" s="13">
        <f>IFERROR(HLOOKUP(K$84,Electricity!data,MATCH("ACIPBIO[ALLC]_MWS2",[1]Data!$D:$D,0)-4)/1000,0)</f>
        <v>0.65500000000000003</v>
      </c>
      <c r="L156" s="13">
        <f>IFERROR(HLOOKUP(L$84,Electricity!data,MATCH("ACIPBIO[ALLC]_MWS2",[1]Data!$D:$D,0)-4)/1000,0)</f>
        <v>0.82423999999999997</v>
      </c>
      <c r="M156" s="13">
        <f>IFERROR(HLOOKUP(M$84,Electricity!data,MATCH("ACIPBIO[ALLC]_MWS2",[1]Data!$D:$D,0)-4)/1000,0)</f>
        <v>1.42649</v>
      </c>
      <c r="N156" s="13">
        <f>IFERROR(HLOOKUP(N$84,Electricity!data,MATCH("ACIPBIO[ALLC]_MWS2",[1]Data!$D:$D,0)-4)/1000,0)</f>
        <v>3.1473299999999997</v>
      </c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" customHeight="1" x14ac:dyDescent="0.15">
      <c r="A157" s="1"/>
      <c r="B157" s="46" t="s">
        <v>92</v>
      </c>
      <c r="C157" s="3" t="s">
        <v>23</v>
      </c>
      <c r="D157" s="13">
        <f>IFERROR(HLOOKUP(D$84,Electricity!data,MATCH("ACIPOTH[ALLC]_MWS3",[1]Data!$D:$D,0)-4)/1000,0)</f>
        <v>0</v>
      </c>
      <c r="E157" s="13">
        <f>IFERROR(HLOOKUP(E$84,Electricity!data,MATCH("ACIPOTH[ALLC]_MWS3",[1]Data!$D:$D,0)-4)/1000,0)</f>
        <v>0</v>
      </c>
      <c r="F157" s="13">
        <f>IFERROR(HLOOKUP(F$84,Electricity!data,MATCH("ACIPOTH[ALLC]_MWS3",[1]Data!$D:$D,0)-4)/1000,0)</f>
        <v>0</v>
      </c>
      <c r="G157" s="13">
        <f>IFERROR(HLOOKUP(G$84,Electricity!data,MATCH("ACIPOTH[ALLC]_MWS3",[1]Data!$D:$D,0)-4)/1000,0)</f>
        <v>0</v>
      </c>
      <c r="H157" s="13">
        <f>IFERROR(HLOOKUP(H$84,Electricity!data,MATCH("ACIPOTH[ALLC]_MWS3",[1]Data!$D:$D,0)-4)/1000,0)</f>
        <v>0</v>
      </c>
      <c r="I157" s="13">
        <f>IFERROR(HLOOKUP(I$84,Electricity!data,MATCH("ACIPOTH[ALLC]_MWS3",[1]Data!$D:$D,0)-4)/1000,0)</f>
        <v>4.7999999999999996E-4</v>
      </c>
      <c r="J157" s="13">
        <f>IFERROR(HLOOKUP(J$84,Electricity!data,MATCH("ACIPOTH[ALLC]_MWS3",[1]Data!$D:$D,0)-4)/1000,0)</f>
        <v>1.7600000000000001E-3</v>
      </c>
      <c r="K157" s="13">
        <f>IFERROR(HLOOKUP(K$84,Electricity!data,MATCH("ACIPOTH[ALLC]_MWS3",[1]Data!$D:$D,0)-4)/1000,0)</f>
        <v>3.13E-3</v>
      </c>
      <c r="L157" s="13">
        <f>IFERROR(HLOOKUP(L$84,Electricity!data,MATCH("ACIPOTH[ALLC]_MWS3",[1]Data!$D:$D,0)-4)/1000,0)</f>
        <v>4.4200000000000003E-3</v>
      </c>
      <c r="M157" s="13">
        <f>IFERROR(HLOOKUP(M$84,Electricity!data,MATCH("ACIPOTH[ALLC]_MWS3",[1]Data!$D:$D,0)-4)/1000,0)</f>
        <v>6.0400000000000002E-3</v>
      </c>
      <c r="N157" s="13">
        <f>IFERROR(HLOOKUP(N$84,Electricity!data,MATCH("ACIPOTH[ALLC]_MWS3",[1]Data!$D:$D,0)-4)/1000,0)</f>
        <v>8.5500000000000003E-3</v>
      </c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" customHeight="1" x14ac:dyDescent="0.15">
      <c r="A158" s="1"/>
      <c r="B158" s="37"/>
      <c r="C158" s="4" t="s">
        <v>24</v>
      </c>
      <c r="D158" s="13">
        <f>IFERROR(HLOOKUP(D$84,Electricity!data,MATCH("ACIPOTH[ALLC]_MWS1",[1]Data!$D:$D,0)-4)/1000,0)</f>
        <v>0</v>
      </c>
      <c r="E158" s="13">
        <f>IFERROR(HLOOKUP(E$84,Electricity!data,MATCH("ACIPOTH[ALLC]_MWS1",[1]Data!$D:$D,0)-4)/1000,0)</f>
        <v>0</v>
      </c>
      <c r="F158" s="13">
        <f>IFERROR(HLOOKUP(F$84,Electricity!data,MATCH("ACIPOTH[ALLC]_MWS1",[1]Data!$D:$D,0)-4)/1000,0)</f>
        <v>0</v>
      </c>
      <c r="G158" s="13">
        <f>IFERROR(HLOOKUP(G$84,Electricity!data,MATCH("ACIPOTH[ALLC]_MWS1",[1]Data!$D:$D,0)-4)/1000,0)</f>
        <v>0</v>
      </c>
      <c r="H158" s="13">
        <f>IFERROR(HLOOKUP(H$84,Electricity!data,MATCH("ACIPOTH[ALLC]_MWS1",[1]Data!$D:$D,0)-4)/1000,0)</f>
        <v>0</v>
      </c>
      <c r="I158" s="13">
        <f>IFERROR(HLOOKUP(I$84,Electricity!data,MATCH("ACIPOTH[ALLC]_MWS1",[1]Data!$D:$D,0)-4)/1000,0)</f>
        <v>4.8999999999999998E-4</v>
      </c>
      <c r="J158" s="13">
        <f>IFERROR(HLOOKUP(J$84,Electricity!data,MATCH("ACIPOTH[ALLC]_MWS1",[1]Data!$D:$D,0)-4)/1000,0)</f>
        <v>1.83E-3</v>
      </c>
      <c r="K158" s="13">
        <f>IFERROR(HLOOKUP(K$84,Electricity!data,MATCH("ACIPOTH[ALLC]_MWS1",[1]Data!$D:$D,0)-4)/1000,0)</f>
        <v>3.3599999999999997E-3</v>
      </c>
      <c r="L158" s="13">
        <f>IFERROR(HLOOKUP(L$84,Electricity!data,MATCH("ACIPOTH[ALLC]_MWS1",[1]Data!$D:$D,0)-4)/1000,0)</f>
        <v>5.0499999999999998E-3</v>
      </c>
      <c r="M158" s="13">
        <f>IFERROR(HLOOKUP(M$84,Electricity!data,MATCH("ACIPOTH[ALLC]_MWS1",[1]Data!$D:$D,0)-4)/1000,0)</f>
        <v>7.5700000000000003E-3</v>
      </c>
      <c r="N158" s="13">
        <f>IFERROR(HLOOKUP(N$84,Electricity!data,MATCH("ACIPOTH[ALLC]_MWS1",[1]Data!$D:$D,0)-4)/1000,0)</f>
        <v>1.225E-2</v>
      </c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" customHeight="1" x14ac:dyDescent="0.15">
      <c r="A159" s="1"/>
      <c r="B159" s="47"/>
      <c r="C159" s="4" t="s">
        <v>25</v>
      </c>
      <c r="D159" s="13">
        <f>IFERROR(HLOOKUP(D$84,Electricity!data,MATCH("ACIPOTH[ALLC]_MWS2",[1]Data!$D:$D,0)-4)/1000,0)</f>
        <v>0</v>
      </c>
      <c r="E159" s="13">
        <f>IFERROR(HLOOKUP(E$84,Electricity!data,MATCH("ACIPOTH[ALLC]_MWS2",[1]Data!$D:$D,0)-4)/1000,0)</f>
        <v>0</v>
      </c>
      <c r="F159" s="13">
        <f>IFERROR(HLOOKUP(F$84,Electricity!data,MATCH("ACIPOTH[ALLC]_MWS2",[1]Data!$D:$D,0)-4)/1000,0)</f>
        <v>0</v>
      </c>
      <c r="G159" s="13">
        <f>IFERROR(HLOOKUP(G$84,Electricity!data,MATCH("ACIPOTH[ALLC]_MWS2",[1]Data!$D:$D,0)-4)/1000,0)</f>
        <v>0</v>
      </c>
      <c r="H159" s="13">
        <f>IFERROR(HLOOKUP(H$84,Electricity!data,MATCH("ACIPOTH[ALLC]_MWS2",[1]Data!$D:$D,0)-4)/1000,0)</f>
        <v>0</v>
      </c>
      <c r="I159" s="13">
        <f>IFERROR(HLOOKUP(I$84,Electricity!data,MATCH("ACIPOTH[ALLC]_MWS2",[1]Data!$D:$D,0)-4)/1000,0)</f>
        <v>4.8999999999999998E-4</v>
      </c>
      <c r="J159" s="13">
        <f>IFERROR(HLOOKUP(J$84,Electricity!data,MATCH("ACIPOTH[ALLC]_MWS2",[1]Data!$D:$D,0)-4)/1000,0)</f>
        <v>1.9E-3</v>
      </c>
      <c r="K159" s="13">
        <f>IFERROR(HLOOKUP(K$84,Electricity!data,MATCH("ACIPOTH[ALLC]_MWS2",[1]Data!$D:$D,0)-4)/1000,0)</f>
        <v>3.5699999999999998E-3</v>
      </c>
      <c r="L159" s="13">
        <f>IFERROR(HLOOKUP(L$84,Electricity!data,MATCH("ACIPOTH[ALLC]_MWS2",[1]Data!$D:$D,0)-4)/1000,0)</f>
        <v>5.3499999999999997E-3</v>
      </c>
      <c r="M159" s="13">
        <f>IFERROR(HLOOKUP(M$84,Electricity!data,MATCH("ACIPOTH[ALLC]_MWS2",[1]Data!$D:$D,0)-4)/1000,0)</f>
        <v>7.92E-3</v>
      </c>
      <c r="N159" s="13">
        <f>IFERROR(HLOOKUP(N$84,Electricity!data,MATCH("ACIPOTH[ALLC]_MWS2",[1]Data!$D:$D,0)-4)/1000,0)</f>
        <v>1.1970000000000001E-2</v>
      </c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" customHeight="1" x14ac:dyDescent="0.15">
      <c r="A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" customHeight="1" x14ac:dyDescent="0.15">
      <c r="A162" s="1"/>
      <c r="B162" s="1" t="s">
        <v>34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" customHeight="1" x14ac:dyDescent="0.15">
      <c r="A164" s="1"/>
      <c r="B164" s="1" t="s">
        <v>13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</sheetData>
  <mergeCells count="28">
    <mergeCell ref="B148:B150"/>
    <mergeCell ref="B151:B153"/>
    <mergeCell ref="B154:B156"/>
    <mergeCell ref="B157:B159"/>
    <mergeCell ref="M113:N113"/>
    <mergeCell ref="B133:B135"/>
    <mergeCell ref="B136:B138"/>
    <mergeCell ref="B139:B141"/>
    <mergeCell ref="B142:B144"/>
    <mergeCell ref="B145:B147"/>
    <mergeCell ref="B94:B96"/>
    <mergeCell ref="B97:B99"/>
    <mergeCell ref="B100:B102"/>
    <mergeCell ref="B103:B105"/>
    <mergeCell ref="B106:B108"/>
    <mergeCell ref="B109:B111"/>
    <mergeCell ref="M42:N42"/>
    <mergeCell ref="B61:B63"/>
    <mergeCell ref="M65:N65"/>
    <mergeCell ref="B85:B87"/>
    <mergeCell ref="B88:B90"/>
    <mergeCell ref="B91:B93"/>
    <mergeCell ref="M6:N6"/>
    <mergeCell ref="B26:B28"/>
    <mergeCell ref="B29:B31"/>
    <mergeCell ref="B32:B34"/>
    <mergeCell ref="B35:B37"/>
    <mergeCell ref="M40:N40"/>
  </mergeCells>
  <conditionalFormatting sqref="C160:I161">
    <cfRule type="cellIs" dxfId="67" priority="13" operator="equal">
      <formula>"n.a."</formula>
    </cfRule>
  </conditionalFormatting>
  <conditionalFormatting sqref="C1:K5 C162:K1048576">
    <cfRule type="cellIs" dxfId="66" priority="15" operator="equal">
      <formula>"n.a."</formula>
    </cfRule>
  </conditionalFormatting>
  <conditionalFormatting sqref="C7:K24 C38:K39">
    <cfRule type="cellIs" dxfId="65" priority="8" operator="equal">
      <formula>"n.a."</formula>
    </cfRule>
  </conditionalFormatting>
  <conditionalFormatting sqref="C41:K59">
    <cfRule type="cellIs" dxfId="64" priority="11" operator="equal">
      <formula>"n.a."</formula>
    </cfRule>
  </conditionalFormatting>
  <conditionalFormatting sqref="C64:K83">
    <cfRule type="cellIs" dxfId="63" priority="10" operator="equal">
      <formula>"n.a."</formula>
    </cfRule>
  </conditionalFormatting>
  <conditionalFormatting sqref="C112:K131">
    <cfRule type="cellIs" dxfId="62" priority="9" operator="equal">
      <formula>"n.a."</formula>
    </cfRule>
  </conditionalFormatting>
  <conditionalFormatting sqref="C25:N25">
    <cfRule type="cellIs" dxfId="61" priority="7" operator="equal">
      <formula>"n.a."</formula>
    </cfRule>
  </conditionalFormatting>
  <conditionalFormatting sqref="C60:N60">
    <cfRule type="cellIs" dxfId="60" priority="3" operator="equal">
      <formula>"n.a."</formula>
    </cfRule>
  </conditionalFormatting>
  <conditionalFormatting sqref="C84:N84">
    <cfRule type="cellIs" dxfId="59" priority="2" operator="equal">
      <formula>"n.a."</formula>
    </cfRule>
  </conditionalFormatting>
  <conditionalFormatting sqref="C132:N132">
    <cfRule type="cellIs" dxfId="58" priority="1" operator="equal">
      <formula>"n.a."</formula>
    </cfRule>
  </conditionalFormatting>
  <conditionalFormatting sqref="D26:N37">
    <cfRule type="cellIs" dxfId="57" priority="6" operator="equal">
      <formula>"n.a."</formula>
    </cfRule>
  </conditionalFormatting>
  <conditionalFormatting sqref="D61:N63">
    <cfRule type="cellIs" dxfId="56" priority="14" operator="equal">
      <formula>"n.a."</formula>
    </cfRule>
  </conditionalFormatting>
  <conditionalFormatting sqref="D85:N111">
    <cfRule type="cellIs" dxfId="55" priority="12" operator="equal">
      <formula>"n.a."</formula>
    </cfRule>
  </conditionalFormatting>
  <conditionalFormatting sqref="D133:N159">
    <cfRule type="cellIs" dxfId="54" priority="4" operator="equal">
      <formula>"n.a."</formula>
    </cfRule>
  </conditionalFormatting>
  <conditionalFormatting sqref="L2:O3">
    <cfRule type="cellIs" dxfId="53" priority="5" operator="equal">
      <formula>"n.a."</formula>
    </cfRule>
  </conditionalFormatting>
  <hyperlinks>
    <hyperlink ref="B4" r:id="rId1" xr:uid="{30446AE2-D42F-4753-866E-15F62E10C490}"/>
    <hyperlink ref="M42:N42" location="Intro!Scenario_definitions" display="Read Scenario Definition" xr:uid="{BC27EB4B-CD60-44E3-A42C-E5B6F57E286B}"/>
    <hyperlink ref="M65:N65" location="Intro!Scenario_definitions" display="Read Scenario Definition" xr:uid="{2BA50D7E-5CDD-4669-8010-5696FA466E2D}"/>
    <hyperlink ref="M113:N113" location="Intro!Scenario_definitions" display="Read Scenario Definition" xr:uid="{B48AD2CD-2213-4E78-A139-8A563060048D}"/>
    <hyperlink ref="M6:N6" location="Intro!Scenario_definitions" display="Read Scenario Definition" xr:uid="{54056D40-5DC3-418C-8437-F23303B3C59D}"/>
  </hyperlinks>
  <pageMargins left="0.70866141732283472" right="0.70866141732283472" top="0.74803149606299213" bottom="0.74803149606299213" header="0.31496062992125984" footer="0.31496062992125984"/>
  <pageSetup paperSize="9" scale="62" fitToHeight="3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30A6-1C6A-4F9A-B049-ABD255666C31}">
  <sheetPr codeName="Feuil8">
    <tabColor theme="4"/>
    <pageSetUpPr fitToPage="1"/>
  </sheetPr>
  <dimension ref="A1:W73"/>
  <sheetViews>
    <sheetView zoomScaleNormal="100" workbookViewId="0">
      <selection sqref="A1:XFD5"/>
    </sheetView>
  </sheetViews>
  <sheetFormatPr baseColWidth="10" defaultColWidth="10" defaultRowHeight="15" customHeight="1" x14ac:dyDescent="0.15"/>
  <cols>
    <col min="1" max="1" width="3.7109375" customWidth="1"/>
    <col min="2" max="2" width="35.7109375" customWidth="1"/>
    <col min="3" max="3" width="13.7109375" customWidth="1"/>
    <col min="4" max="7" width="11.85546875" customWidth="1"/>
    <col min="8" max="14" width="11.85546875" bestFit="1" customWidth="1"/>
  </cols>
  <sheetData>
    <row r="1" spans="1:23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 x14ac:dyDescent="0.15">
      <c r="A2" s="17"/>
      <c r="B2" s="18" t="s">
        <v>60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"/>
      <c r="Q2" s="1"/>
      <c r="R2" s="1"/>
      <c r="S2" s="1"/>
      <c r="T2" s="1"/>
      <c r="U2" s="1"/>
      <c r="V2" s="1"/>
      <c r="W2" s="1"/>
    </row>
    <row r="3" spans="1:23" ht="15" customHeight="1" x14ac:dyDescent="0.15">
      <c r="A3" s="2"/>
      <c r="B3" s="9" t="str">
        <f>[3]Data!A2&amp;" Energy Projections"</f>
        <v>Spain Energy Projections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 t="str">
        <f>[3]Data!D2&amp;""</f>
        <v>06-2025</v>
      </c>
      <c r="O3" s="2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15">
      <c r="A4" s="1"/>
      <c r="B4" s="10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3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0.100000000000001" customHeight="1" x14ac:dyDescent="0.15">
      <c r="A6" s="1"/>
      <c r="B6" s="33" t="s">
        <v>86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40" t="s">
        <v>21</v>
      </c>
      <c r="N6" s="40"/>
      <c r="P6" s="1"/>
      <c r="Q6" s="1"/>
      <c r="R6" s="1"/>
      <c r="S6" s="1"/>
      <c r="T6" s="1"/>
      <c r="U6" s="1"/>
      <c r="V6" s="1"/>
      <c r="W6" s="1"/>
    </row>
    <row r="7" spans="1:23" ht="15" customHeight="1" x14ac:dyDescent="0.1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15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15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15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15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15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1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1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1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15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15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1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15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15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15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customHeight="1" x14ac:dyDescent="0.15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customHeight="1" x14ac:dyDescent="0.15">
      <c r="A23" s="1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100000000000001" customHeight="1" x14ac:dyDescent="0.15">
      <c r="A24" s="1"/>
      <c r="B24" s="6" t="s">
        <v>6</v>
      </c>
      <c r="C24" s="7" t="s">
        <v>4</v>
      </c>
      <c r="D24" s="15">
        <v>2000</v>
      </c>
      <c r="E24" s="15">
        <v>2005</v>
      </c>
      <c r="F24" s="15">
        <v>2010</v>
      </c>
      <c r="G24" s="15">
        <v>2015</v>
      </c>
      <c r="H24" s="15">
        <v>2020</v>
      </c>
      <c r="I24" s="8">
        <v>2025</v>
      </c>
      <c r="J24" s="8">
        <v>2030</v>
      </c>
      <c r="K24" s="8">
        <v>2035</v>
      </c>
      <c r="L24" s="8">
        <v>2040</v>
      </c>
      <c r="M24" s="8">
        <v>2045</v>
      </c>
      <c r="N24" s="8">
        <v>2050</v>
      </c>
      <c r="O24" s="1"/>
      <c r="P24" s="1"/>
      <c r="Q24" s="1"/>
      <c r="R24" s="1"/>
      <c r="S24" s="1"/>
      <c r="T24" s="1"/>
      <c r="U24" s="1"/>
      <c r="V24" s="1"/>
      <c r="W24" s="1"/>
    </row>
    <row r="25" spans="1:23" ht="15" customHeight="1" x14ac:dyDescent="0.15">
      <c r="A25" s="1"/>
      <c r="B25" s="37" t="s">
        <v>87</v>
      </c>
      <c r="C25" s="3" t="s">
        <v>23</v>
      </c>
      <c r="D25" s="21">
        <f>IFERROR(HLOOKUP(D$24,Renewables!data,MATCH("SHPEREN[ALLC]_%S3",[3]Data!$D:$D,0)-4),0)</f>
        <v>5.98</v>
      </c>
      <c r="E25" s="21">
        <f>IFERROR(HLOOKUP(E$24,Renewables!data,MATCH("SHPEREN[ALLC]_%S3",[3]Data!$D:$D,0)-4),0)</f>
        <v>6.46</v>
      </c>
      <c r="F25" s="21">
        <f>IFERROR(HLOOKUP(F$24,Renewables!data,MATCH("SHPEREN[ALLC]_%S3",[3]Data!$D:$D,0)-4),0)</f>
        <v>12.2</v>
      </c>
      <c r="G25" s="21">
        <f>IFERROR(HLOOKUP(G$24,Renewables!data,MATCH("SHPEREN[ALLC]_%S3",[3]Data!$D:$D,0)-4),0)</f>
        <v>14.51</v>
      </c>
      <c r="H25" s="21">
        <f>IFERROR(HLOOKUP(H$24,Renewables!data,MATCH("SHPEREN[ALLC]_%S3",[3]Data!$D:$D,0)-4),0)</f>
        <v>18.16</v>
      </c>
      <c r="I25" s="21">
        <f>IFERROR(HLOOKUP(I$24,Renewables!data,MATCH("SHPEREN[ALLC]_%S3",[3]Data!$D:$D,0)-4),0)</f>
        <v>20.89</v>
      </c>
      <c r="J25" s="21">
        <f>IFERROR(HLOOKUP(J$24,Renewables!data,MATCH("SHPEREN[ALLC]_%S3",[3]Data!$D:$D,0)-4),0)</f>
        <v>23.65</v>
      </c>
      <c r="K25" s="21">
        <f>IFERROR(HLOOKUP(K$24,Renewables!data,MATCH("SHPEREN[ALLC]_%S3",[3]Data!$D:$D,0)-4),0)</f>
        <v>25.16</v>
      </c>
      <c r="L25" s="21">
        <f>IFERROR(HLOOKUP(L$24,Renewables!data,MATCH("SHPEREN[ALLC]_%S3",[3]Data!$D:$D,0)-4),0)</f>
        <v>26.37</v>
      </c>
      <c r="M25" s="21">
        <f>IFERROR(HLOOKUP(M$24,Renewables!data,MATCH("SHPEREN[ALLC]_%S3",[3]Data!$D:$D,0)-4),0)</f>
        <v>30.96</v>
      </c>
      <c r="N25" s="21">
        <f>IFERROR(HLOOKUP(N$24,Renewables!data,MATCH("SHPEREN[ALLC]_%S3",[3]Data!$D:$D,0)-4),0)</f>
        <v>38.43</v>
      </c>
      <c r="O25" s="1"/>
      <c r="P25" s="1"/>
      <c r="Q25" s="1"/>
      <c r="R25" s="1"/>
      <c r="S25" s="1"/>
      <c r="T25" s="1"/>
      <c r="U25" s="1"/>
      <c r="V25" s="1"/>
      <c r="W25" s="1"/>
    </row>
    <row r="26" spans="1:23" ht="15" customHeight="1" x14ac:dyDescent="0.15">
      <c r="A26" s="1"/>
      <c r="B26" s="38"/>
      <c r="C26" s="4" t="s">
        <v>24</v>
      </c>
      <c r="D26" s="21">
        <f>IFERROR(HLOOKUP(D$24,Renewables!data,MATCH("SHPEREN[ALLC]_%S1",[3]Data!$D:$D,0)-4),0)</f>
        <v>5.98</v>
      </c>
      <c r="E26" s="21">
        <f>IFERROR(HLOOKUP(E$24,Renewables!data,MATCH("SHPEREN[ALLC]_%S1",[3]Data!$D:$D,0)-4),0)</f>
        <v>6.46</v>
      </c>
      <c r="F26" s="21">
        <f>IFERROR(HLOOKUP(F$24,Renewables!data,MATCH("SHPEREN[ALLC]_%S1",[3]Data!$D:$D,0)-4),0)</f>
        <v>12.2</v>
      </c>
      <c r="G26" s="21">
        <f>IFERROR(HLOOKUP(G$24,Renewables!data,MATCH("SHPEREN[ALLC]_%S1",[3]Data!$D:$D,0)-4),0)</f>
        <v>14.51</v>
      </c>
      <c r="H26" s="21">
        <f>IFERROR(HLOOKUP(H$24,Renewables!data,MATCH("SHPEREN[ALLC]_%S1",[3]Data!$D:$D,0)-4),0)</f>
        <v>18.16</v>
      </c>
      <c r="I26" s="21">
        <f>IFERROR(HLOOKUP(I$24,Renewables!data,MATCH("SHPEREN[ALLC]_%S1",[3]Data!$D:$D,0)-4),0)</f>
        <v>21.82</v>
      </c>
      <c r="J26" s="21">
        <f>IFERROR(HLOOKUP(J$24,Renewables!data,MATCH("SHPEREN[ALLC]_%S1",[3]Data!$D:$D,0)-4),0)</f>
        <v>30.07</v>
      </c>
      <c r="K26" s="21">
        <f>IFERROR(HLOOKUP(K$24,Renewables!data,MATCH("SHPEREN[ALLC]_%S1",[3]Data!$D:$D,0)-4),0)</f>
        <v>42.77</v>
      </c>
      <c r="L26" s="21">
        <f>IFERROR(HLOOKUP(L$24,Renewables!data,MATCH("SHPEREN[ALLC]_%S1",[3]Data!$D:$D,0)-4),0)</f>
        <v>55.63</v>
      </c>
      <c r="M26" s="21">
        <f>IFERROR(HLOOKUP(M$24,Renewables!data,MATCH("SHPEREN[ALLC]_%S1",[3]Data!$D:$D,0)-4),0)</f>
        <v>71.290000000000006</v>
      </c>
      <c r="N26" s="21">
        <f>IFERROR(HLOOKUP(N$24,Renewables!data,MATCH("SHPEREN[ALLC]_%S1",[3]Data!$D:$D,0)-4),0)</f>
        <v>79.75</v>
      </c>
      <c r="O26" s="1"/>
      <c r="P26" s="1"/>
      <c r="Q26" s="1"/>
      <c r="R26" s="1"/>
      <c r="S26" s="1"/>
      <c r="T26" s="1"/>
      <c r="U26" s="1"/>
      <c r="V26" s="1"/>
      <c r="W26" s="1"/>
    </row>
    <row r="27" spans="1:23" ht="15" customHeight="1" x14ac:dyDescent="0.15">
      <c r="A27" s="1"/>
      <c r="B27" s="39"/>
      <c r="C27" s="4" t="s">
        <v>25</v>
      </c>
      <c r="D27" s="21">
        <f>IFERROR(HLOOKUP(D$24,Renewables!data,MATCH("SHPEREN[ALLC]_%S2",[3]Data!$D:$D,0)-4),0)</f>
        <v>5.98</v>
      </c>
      <c r="E27" s="21">
        <f>IFERROR(HLOOKUP(E$24,Renewables!data,MATCH("SHPEREN[ALLC]_%S2",[3]Data!$D:$D,0)-4),0)</f>
        <v>6.46</v>
      </c>
      <c r="F27" s="21">
        <f>IFERROR(HLOOKUP(F$24,Renewables!data,MATCH("SHPEREN[ALLC]_%S2",[3]Data!$D:$D,0)-4),0)</f>
        <v>12.2</v>
      </c>
      <c r="G27" s="21">
        <f>IFERROR(HLOOKUP(G$24,Renewables!data,MATCH("SHPEREN[ALLC]_%S2",[3]Data!$D:$D,0)-4),0)</f>
        <v>14.51</v>
      </c>
      <c r="H27" s="21">
        <f>IFERROR(HLOOKUP(H$24,Renewables!data,MATCH("SHPEREN[ALLC]_%S2",[3]Data!$D:$D,0)-4),0)</f>
        <v>18.16</v>
      </c>
      <c r="I27" s="21">
        <f>IFERROR(HLOOKUP(I$24,Renewables!data,MATCH("SHPEREN[ALLC]_%S2",[3]Data!$D:$D,0)-4),0)</f>
        <v>22.58</v>
      </c>
      <c r="J27" s="21">
        <f>IFERROR(HLOOKUP(J$24,Renewables!data,MATCH("SHPEREN[ALLC]_%S2",[3]Data!$D:$D,0)-4),0)</f>
        <v>33.5</v>
      </c>
      <c r="K27" s="21">
        <f>IFERROR(HLOOKUP(K$24,Renewables!data,MATCH("SHPEREN[ALLC]_%S2",[3]Data!$D:$D,0)-4),0)</f>
        <v>46.45</v>
      </c>
      <c r="L27" s="21">
        <f>IFERROR(HLOOKUP(L$24,Renewables!data,MATCH("SHPEREN[ALLC]_%S2",[3]Data!$D:$D,0)-4),0)</f>
        <v>59.16</v>
      </c>
      <c r="M27" s="21">
        <f>IFERROR(HLOOKUP(M$24,Renewables!data,MATCH("SHPEREN[ALLC]_%S2",[3]Data!$D:$D,0)-4),0)</f>
        <v>74.72</v>
      </c>
      <c r="N27" s="21">
        <f>IFERROR(HLOOKUP(N$24,Renewables!data,MATCH("SHPEREN[ALLC]_%S2",[3]Data!$D:$D,0)-4),0)</f>
        <v>89.86</v>
      </c>
      <c r="O27" s="1"/>
      <c r="P27" s="1"/>
      <c r="Q27" s="1"/>
      <c r="R27" s="1"/>
      <c r="S27" s="1"/>
      <c r="T27" s="1"/>
      <c r="U27" s="1"/>
      <c r="V27" s="1"/>
      <c r="W27" s="1"/>
    </row>
    <row r="28" spans="1:23" ht="15" customHeight="1" x14ac:dyDescent="0.15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" customHeight="1" x14ac:dyDescent="0.15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0.100000000000001" customHeight="1" x14ac:dyDescent="0.15">
      <c r="A30" s="1"/>
      <c r="B30" s="33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40" t="s">
        <v>21</v>
      </c>
      <c r="N30" s="40"/>
      <c r="P30" s="1"/>
      <c r="Q30" s="1"/>
      <c r="R30" s="1"/>
      <c r="S30" s="1"/>
      <c r="T30" s="1"/>
      <c r="U30" s="1"/>
      <c r="V30" s="1"/>
      <c r="W30" s="1"/>
    </row>
    <row r="31" spans="1:23" ht="15" customHeight="1" x14ac:dyDescent="0.15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" customHeight="1" x14ac:dyDescent="0.15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" customHeight="1" x14ac:dyDescent="0.15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" customHeight="1" x14ac:dyDescent="0.15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" customHeight="1" x14ac:dyDescent="0.15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" customHeight="1" x14ac:dyDescent="0.15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" customHeight="1" x14ac:dyDescent="0.15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customHeight="1" x14ac:dyDescent="0.15">
      <c r="A38" s="1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customHeight="1" x14ac:dyDescent="0.15">
      <c r="A39" s="1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" customHeight="1" x14ac:dyDescent="0.15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customHeight="1" x14ac:dyDescent="0.15">
      <c r="A41" s="1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 x14ac:dyDescent="0.15">
      <c r="A42" s="1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 x14ac:dyDescent="0.15">
      <c r="A43" s="1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customHeight="1" x14ac:dyDescent="0.15">
      <c r="A44" s="1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customHeight="1" x14ac:dyDescent="0.1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customHeight="1" x14ac:dyDescent="0.15">
      <c r="A46" s="1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" customHeight="1" x14ac:dyDescent="0.15">
      <c r="A47" s="1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0.100000000000001" customHeight="1" x14ac:dyDescent="0.15">
      <c r="A48" s="1"/>
      <c r="B48" s="6" t="s">
        <v>39</v>
      </c>
      <c r="C48" s="7" t="s">
        <v>4</v>
      </c>
      <c r="D48" s="15">
        <v>2000</v>
      </c>
      <c r="E48" s="15">
        <v>2005</v>
      </c>
      <c r="F48" s="15">
        <v>2010</v>
      </c>
      <c r="G48" s="15">
        <v>2015</v>
      </c>
      <c r="H48" s="15">
        <v>2020</v>
      </c>
      <c r="I48" s="8">
        <v>2025</v>
      </c>
      <c r="J48" s="8">
        <v>2030</v>
      </c>
      <c r="K48" s="8">
        <v>2035</v>
      </c>
      <c r="L48" s="8">
        <v>2040</v>
      </c>
      <c r="M48" s="8">
        <v>2045</v>
      </c>
      <c r="N48" s="8">
        <v>2050</v>
      </c>
      <c r="O48" s="1"/>
      <c r="P48" s="1"/>
      <c r="Q48" s="1"/>
      <c r="R48" s="1"/>
      <c r="S48" s="1"/>
      <c r="T48" s="1"/>
      <c r="U48" s="1"/>
      <c r="V48" s="1"/>
      <c r="W48" s="1"/>
    </row>
    <row r="49" spans="1:23" ht="15" customHeight="1" x14ac:dyDescent="0.15">
      <c r="A49" s="1"/>
      <c r="B49" s="37" t="s">
        <v>78</v>
      </c>
      <c r="C49" s="3" t="s">
        <v>23</v>
      </c>
      <c r="D49" s="21">
        <f>IFERROR(HLOOKUP(D$24,Renewables!data,MATCH("ACIPHYT[ALLC]_MWS3",[3]Data!$D:$D,0)-4)/1000,0)</f>
        <v>17.96</v>
      </c>
      <c r="E49" s="21">
        <f>IFERROR(HLOOKUP(E$24,Renewables!data,MATCH("ACIPHYT[ALLC]_MWS3",[3]Data!$D:$D,0)-4)/1000,0)</f>
        <v>18.22</v>
      </c>
      <c r="F49" s="21">
        <f>IFERROR(HLOOKUP(F$24,Renewables!data,MATCH("ACIPHYT[ALLC]_MWS3",[3]Data!$D:$D,0)-4)/1000,0)</f>
        <v>18.535</v>
      </c>
      <c r="G49" s="21">
        <f>IFERROR(HLOOKUP(G$24,Renewables!data,MATCH("ACIPHYT[ALLC]_MWS3",[3]Data!$D:$D,0)-4)/1000,0)</f>
        <v>20.053000000000001</v>
      </c>
      <c r="H49" s="21">
        <f>IFERROR(HLOOKUP(H$24,Renewables!data,MATCH("ACIPHYT[ALLC]_MWS3",[3]Data!$D:$D,0)-4)/1000,0)</f>
        <v>20.116599999999998</v>
      </c>
      <c r="I49" s="21">
        <f>IFERROR(HLOOKUP(I$24,Renewables!data,MATCH("ACIPHYT[ALLC]_MWS3",[3]Data!$D:$D,0)-4)/1000,0)</f>
        <v>21.46931</v>
      </c>
      <c r="J49" s="21">
        <f>IFERROR(HLOOKUP(J$24,Renewables!data,MATCH("ACIPHYT[ALLC]_MWS3",[3]Data!$D:$D,0)-4)/1000,0)</f>
        <v>21.780339999999999</v>
      </c>
      <c r="K49" s="21">
        <f>IFERROR(HLOOKUP(K$24,Renewables!data,MATCH("ACIPHYT[ALLC]_MWS3",[3]Data!$D:$D,0)-4)/1000,0)</f>
        <v>21.942160000000001</v>
      </c>
      <c r="L49" s="21">
        <f>IFERROR(HLOOKUP(L$24,Renewables!data,MATCH("ACIPHYT[ALLC]_MWS3",[3]Data!$D:$D,0)-4)/1000,0)</f>
        <v>22.303900000000002</v>
      </c>
      <c r="M49" s="21">
        <f>IFERROR(HLOOKUP(M$24,Renewables!data,MATCH("ACIPHYT[ALLC]_MWS3",[3]Data!$D:$D,0)-4)/1000,0)</f>
        <v>22.63175</v>
      </c>
      <c r="N49" s="21">
        <f>IFERROR(HLOOKUP(N$24,Renewables!data,MATCH("ACIPHYT[ALLC]_MWS3",[3]Data!$D:$D,0)-4)/1000,0)</f>
        <v>22.979490000000002</v>
      </c>
      <c r="O49" s="1"/>
      <c r="P49" s="1"/>
      <c r="Q49" s="1"/>
      <c r="R49" s="1"/>
      <c r="S49" s="1"/>
      <c r="T49" s="1"/>
      <c r="U49" s="1"/>
      <c r="V49" s="1"/>
      <c r="W49" s="1"/>
    </row>
    <row r="50" spans="1:23" ht="15" customHeight="1" x14ac:dyDescent="0.15">
      <c r="A50" s="1"/>
      <c r="B50" s="37"/>
      <c r="C50" s="4" t="s">
        <v>24</v>
      </c>
      <c r="D50" s="21">
        <f>IFERROR(HLOOKUP(D$24,Renewables!data,MATCH("ACIPHYT[ALLC]_MWS1",[3]Data!$D:$D,0)-4)/1000,0)</f>
        <v>17.96</v>
      </c>
      <c r="E50" s="21">
        <f>IFERROR(HLOOKUP(E$24,Renewables!data,MATCH("ACIPHYT[ALLC]_MWS1",[3]Data!$D:$D,0)-4)/1000,0)</f>
        <v>18.22</v>
      </c>
      <c r="F50" s="21">
        <f>IFERROR(HLOOKUP(F$24,Renewables!data,MATCH("ACIPHYT[ALLC]_MWS1",[3]Data!$D:$D,0)-4)/1000,0)</f>
        <v>18.535</v>
      </c>
      <c r="G50" s="21">
        <f>IFERROR(HLOOKUP(G$24,Renewables!data,MATCH("ACIPHYT[ALLC]_MWS1",[3]Data!$D:$D,0)-4)/1000,0)</f>
        <v>20.053000000000001</v>
      </c>
      <c r="H50" s="21">
        <f>IFERROR(HLOOKUP(H$24,Renewables!data,MATCH("ACIPHYT[ALLC]_MWS1",[3]Data!$D:$D,0)-4)/1000,0)</f>
        <v>20.116599999999998</v>
      </c>
      <c r="I50" s="21">
        <f>IFERROR(HLOOKUP(I$24,Renewables!data,MATCH("ACIPHYT[ALLC]_MWS1",[3]Data!$D:$D,0)-4)/1000,0)</f>
        <v>21.4786</v>
      </c>
      <c r="J50" s="21">
        <f>IFERROR(HLOOKUP(J$24,Renewables!data,MATCH("ACIPHYT[ALLC]_MWS1",[3]Data!$D:$D,0)-4)/1000,0)</f>
        <v>21.97945</v>
      </c>
      <c r="K50" s="21">
        <f>IFERROR(HLOOKUP(K$24,Renewables!data,MATCH("ACIPHYT[ALLC]_MWS1",[3]Data!$D:$D,0)-4)/1000,0)</f>
        <v>22.235779999999998</v>
      </c>
      <c r="L50" s="21">
        <f>IFERROR(HLOOKUP(L$24,Renewables!data,MATCH("ACIPHYT[ALLC]_MWS1",[3]Data!$D:$D,0)-4)/1000,0)</f>
        <v>22.526330000000002</v>
      </c>
      <c r="M50" s="21">
        <f>IFERROR(HLOOKUP(M$24,Renewables!data,MATCH("ACIPHYT[ALLC]_MWS1",[3]Data!$D:$D,0)-4)/1000,0)</f>
        <v>22.96678</v>
      </c>
      <c r="N50" s="21">
        <f>IFERROR(HLOOKUP(N$24,Renewables!data,MATCH("ACIPHYT[ALLC]_MWS1",[3]Data!$D:$D,0)-4)/1000,0)</f>
        <v>23.47364</v>
      </c>
      <c r="O50" s="1"/>
      <c r="P50" s="1"/>
      <c r="Q50" s="1"/>
      <c r="R50" s="1"/>
      <c r="S50" s="1"/>
      <c r="T50" s="1"/>
      <c r="U50" s="1"/>
      <c r="V50" s="1"/>
      <c r="W50" s="1"/>
    </row>
    <row r="51" spans="1:23" ht="15" customHeight="1" x14ac:dyDescent="0.15">
      <c r="A51" s="1"/>
      <c r="B51" s="47"/>
      <c r="C51" s="4" t="s">
        <v>25</v>
      </c>
      <c r="D51" s="21">
        <f>IFERROR(HLOOKUP(D$24,Renewables!data,MATCH("ACIPHYT[ALLC]_MWS2",[3]Data!$D:$D,0)-4)/1000,0)</f>
        <v>17.96</v>
      </c>
      <c r="E51" s="21">
        <f>IFERROR(HLOOKUP(E$24,Renewables!data,MATCH("ACIPHYT[ALLC]_MWS2",[3]Data!$D:$D,0)-4)/1000,0)</f>
        <v>18.22</v>
      </c>
      <c r="F51" s="21">
        <f>IFERROR(HLOOKUP(F$24,Renewables!data,MATCH("ACIPHYT[ALLC]_MWS2",[3]Data!$D:$D,0)-4)/1000,0)</f>
        <v>18.535</v>
      </c>
      <c r="G51" s="21">
        <f>IFERROR(HLOOKUP(G$24,Renewables!data,MATCH("ACIPHYT[ALLC]_MWS2",[3]Data!$D:$D,0)-4)/1000,0)</f>
        <v>20.053000000000001</v>
      </c>
      <c r="H51" s="21">
        <f>IFERROR(HLOOKUP(H$24,Renewables!data,MATCH("ACIPHYT[ALLC]_MWS2",[3]Data!$D:$D,0)-4)/1000,0)</f>
        <v>20.116599999999998</v>
      </c>
      <c r="I51" s="21">
        <f>IFERROR(HLOOKUP(I$24,Renewables!data,MATCH("ACIPHYT[ALLC]_MWS2",[3]Data!$D:$D,0)-4)/1000,0)</f>
        <v>21.47841</v>
      </c>
      <c r="J51" s="21">
        <f>IFERROR(HLOOKUP(J$24,Renewables!data,MATCH("ACIPHYT[ALLC]_MWS2",[3]Data!$D:$D,0)-4)/1000,0)</f>
        <v>22.00919</v>
      </c>
      <c r="K51" s="21">
        <f>IFERROR(HLOOKUP(K$24,Renewables!data,MATCH("ACIPHYT[ALLC]_MWS2",[3]Data!$D:$D,0)-4)/1000,0)</f>
        <v>22.22174</v>
      </c>
      <c r="L51" s="21">
        <f>IFERROR(HLOOKUP(L$24,Renewables!data,MATCH("ACIPHYT[ALLC]_MWS2",[3]Data!$D:$D,0)-4)/1000,0)</f>
        <v>22.535700000000002</v>
      </c>
      <c r="M51" s="21">
        <f>IFERROR(HLOOKUP(M$24,Renewables!data,MATCH("ACIPHYT[ALLC]_MWS2",[3]Data!$D:$D,0)-4)/1000,0)</f>
        <v>22.96358</v>
      </c>
      <c r="N51" s="21">
        <f>IFERROR(HLOOKUP(N$24,Renewables!data,MATCH("ACIPHYT[ALLC]_MWS2",[3]Data!$D:$D,0)-4)/1000,0)</f>
        <v>23.38072</v>
      </c>
      <c r="O51" s="1"/>
      <c r="P51" s="1"/>
      <c r="Q51" s="1"/>
      <c r="R51" s="1"/>
      <c r="S51" s="1"/>
      <c r="T51" s="1"/>
      <c r="U51" s="1"/>
      <c r="V51" s="1"/>
      <c r="W51" s="1"/>
    </row>
    <row r="52" spans="1:23" ht="15" customHeight="1" x14ac:dyDescent="0.15">
      <c r="A52" s="1"/>
      <c r="B52" s="37" t="s">
        <v>79</v>
      </c>
      <c r="C52" s="3" t="s">
        <v>23</v>
      </c>
      <c r="D52" s="21">
        <f>IFERROR(HLOOKUP(D$24,Renewables!data,MATCH("ACIPWIN[ALLC]_MWS3",[3]Data!$D:$D,0)-4)/1000,0)</f>
        <v>2.206</v>
      </c>
      <c r="E52" s="21">
        <f>IFERROR(HLOOKUP(E$24,Renewables!data,MATCH("ACIPWIN[ALLC]_MWS3",[3]Data!$D:$D,0)-4)/1000,0)</f>
        <v>9.9179999999999993</v>
      </c>
      <c r="F52" s="21">
        <f>IFERROR(HLOOKUP(F$24,Renewables!data,MATCH("ACIPWIN[ALLC]_MWS3",[3]Data!$D:$D,0)-4)/1000,0)</f>
        <v>20.693000000000001</v>
      </c>
      <c r="G52" s="21">
        <f>IFERROR(HLOOKUP(G$24,Renewables!data,MATCH("ACIPWIN[ALLC]_MWS3",[3]Data!$D:$D,0)-4)/1000,0)</f>
        <v>22.943000000000001</v>
      </c>
      <c r="H52" s="21">
        <f>IFERROR(HLOOKUP(H$24,Renewables!data,MATCH("ACIPWIN[ALLC]_MWS3",[3]Data!$D:$D,0)-4)/1000,0)</f>
        <v>26.819200000000002</v>
      </c>
      <c r="I52" s="21">
        <f>IFERROR(HLOOKUP(I$24,Renewables!data,MATCH("ACIPWIN[ALLC]_MWS3",[3]Data!$D:$D,0)-4)/1000,0)</f>
        <v>29.66948</v>
      </c>
      <c r="J52" s="21">
        <f>IFERROR(HLOOKUP(J$24,Renewables!data,MATCH("ACIPWIN[ALLC]_MWS3",[3]Data!$D:$D,0)-4)/1000,0)</f>
        <v>27.208590000000001</v>
      </c>
      <c r="K52" s="21">
        <f>IFERROR(HLOOKUP(K$24,Renewables!data,MATCH("ACIPWIN[ALLC]_MWS3",[3]Data!$D:$D,0)-4)/1000,0)</f>
        <v>26.249560000000002</v>
      </c>
      <c r="L52" s="21">
        <f>IFERROR(HLOOKUP(L$24,Renewables!data,MATCH("ACIPWIN[ALLC]_MWS3",[3]Data!$D:$D,0)-4)/1000,0)</f>
        <v>24.604669999999999</v>
      </c>
      <c r="M52" s="21">
        <f>IFERROR(HLOOKUP(M$24,Renewables!data,MATCH("ACIPWIN[ALLC]_MWS3",[3]Data!$D:$D,0)-4)/1000,0)</f>
        <v>26.212540000000001</v>
      </c>
      <c r="N52" s="21">
        <f>IFERROR(HLOOKUP(N$24,Renewables!data,MATCH("ACIPWIN[ALLC]_MWS3",[3]Data!$D:$D,0)-4)/1000,0)</f>
        <v>28.92878</v>
      </c>
      <c r="O52" s="1"/>
      <c r="P52" s="1"/>
      <c r="Q52" s="1"/>
      <c r="R52" s="1"/>
      <c r="S52" s="1"/>
      <c r="T52" s="1"/>
      <c r="U52" s="1"/>
      <c r="V52" s="1"/>
      <c r="W52" s="1"/>
    </row>
    <row r="53" spans="1:23" ht="15" customHeight="1" x14ac:dyDescent="0.15">
      <c r="A53" s="1"/>
      <c r="B53" s="37"/>
      <c r="C53" s="4" t="s">
        <v>24</v>
      </c>
      <c r="D53" s="21">
        <f>IFERROR(HLOOKUP(D$24,Renewables!data,MATCH("ACIPWIN[ALLC]_MWS1",[3]Data!$D:$D,0)-4)/1000,0)</f>
        <v>2.206</v>
      </c>
      <c r="E53" s="21">
        <f>IFERROR(HLOOKUP(E$24,Renewables!data,MATCH("ACIPWIN[ALLC]_MWS1",[3]Data!$D:$D,0)-4)/1000,0)</f>
        <v>9.9179999999999993</v>
      </c>
      <c r="F53" s="21">
        <f>IFERROR(HLOOKUP(F$24,Renewables!data,MATCH("ACIPWIN[ALLC]_MWS1",[3]Data!$D:$D,0)-4)/1000,0)</f>
        <v>20.693000000000001</v>
      </c>
      <c r="G53" s="21">
        <f>IFERROR(HLOOKUP(G$24,Renewables!data,MATCH("ACIPWIN[ALLC]_MWS1",[3]Data!$D:$D,0)-4)/1000,0)</f>
        <v>22.943000000000001</v>
      </c>
      <c r="H53" s="21">
        <f>IFERROR(HLOOKUP(H$24,Renewables!data,MATCH("ACIPWIN[ALLC]_MWS1",[3]Data!$D:$D,0)-4)/1000,0)</f>
        <v>26.819200000000002</v>
      </c>
      <c r="I53" s="21">
        <f>IFERROR(HLOOKUP(I$24,Renewables!data,MATCH("ACIPWIN[ALLC]_MWS1",[3]Data!$D:$D,0)-4)/1000,0)</f>
        <v>29.132009999999998</v>
      </c>
      <c r="J53" s="21">
        <f>IFERROR(HLOOKUP(J$24,Renewables!data,MATCH("ACIPWIN[ALLC]_MWS1",[3]Data!$D:$D,0)-4)/1000,0)</f>
        <v>28.863900000000001</v>
      </c>
      <c r="K53" s="21">
        <f>IFERROR(HLOOKUP(K$24,Renewables!data,MATCH("ACIPWIN[ALLC]_MWS1",[3]Data!$D:$D,0)-4)/1000,0)</f>
        <v>37.500320000000002</v>
      </c>
      <c r="L53" s="21">
        <f>IFERROR(HLOOKUP(L$24,Renewables!data,MATCH("ACIPWIN[ALLC]_MWS1",[3]Data!$D:$D,0)-4)/1000,0)</f>
        <v>57.104579999999999</v>
      </c>
      <c r="M53" s="21">
        <f>IFERROR(HLOOKUP(M$24,Renewables!data,MATCH("ACIPWIN[ALLC]_MWS1",[3]Data!$D:$D,0)-4)/1000,0)</f>
        <v>65.202460000000002</v>
      </c>
      <c r="N53" s="21">
        <f>IFERROR(HLOOKUP(N$24,Renewables!data,MATCH("ACIPWIN[ALLC]_MWS1",[3]Data!$D:$D,0)-4)/1000,0)</f>
        <v>66.976060000000004</v>
      </c>
      <c r="O53" s="1"/>
      <c r="P53" s="1"/>
      <c r="Q53" s="1"/>
      <c r="R53" s="1"/>
      <c r="S53" s="1"/>
      <c r="T53" s="1"/>
      <c r="U53" s="1"/>
      <c r="V53" s="1"/>
      <c r="W53" s="1"/>
    </row>
    <row r="54" spans="1:23" ht="15" customHeight="1" x14ac:dyDescent="0.15">
      <c r="A54" s="1"/>
      <c r="B54" s="47"/>
      <c r="C54" s="4" t="s">
        <v>25</v>
      </c>
      <c r="D54" s="21">
        <f>IFERROR(HLOOKUP(D$24,Renewables!data,MATCH("ACIPWIN[ALLC]_MWS2",[3]Data!$D:$D,0)-4)/1000,0)</f>
        <v>2.206</v>
      </c>
      <c r="E54" s="21">
        <f>IFERROR(HLOOKUP(E$24,Renewables!data,MATCH("ACIPWIN[ALLC]_MWS2",[3]Data!$D:$D,0)-4)/1000,0)</f>
        <v>9.9179999999999993</v>
      </c>
      <c r="F54" s="21">
        <f>IFERROR(HLOOKUP(F$24,Renewables!data,MATCH("ACIPWIN[ALLC]_MWS2",[3]Data!$D:$D,0)-4)/1000,0)</f>
        <v>20.693000000000001</v>
      </c>
      <c r="G54" s="21">
        <f>IFERROR(HLOOKUP(G$24,Renewables!data,MATCH("ACIPWIN[ALLC]_MWS2",[3]Data!$D:$D,0)-4)/1000,0)</f>
        <v>22.943000000000001</v>
      </c>
      <c r="H54" s="21">
        <f>IFERROR(HLOOKUP(H$24,Renewables!data,MATCH("ACIPWIN[ALLC]_MWS2",[3]Data!$D:$D,0)-4)/1000,0)</f>
        <v>26.819200000000002</v>
      </c>
      <c r="I54" s="21">
        <f>IFERROR(HLOOKUP(I$24,Renewables!data,MATCH("ACIPWIN[ALLC]_MWS2",[3]Data!$D:$D,0)-4)/1000,0)</f>
        <v>29.909700000000001</v>
      </c>
      <c r="J54" s="21">
        <f>IFERROR(HLOOKUP(J$24,Renewables!data,MATCH("ACIPWIN[ALLC]_MWS2",[3]Data!$D:$D,0)-4)/1000,0)</f>
        <v>33.282350000000001</v>
      </c>
      <c r="K54" s="21">
        <f>IFERROR(HLOOKUP(K$24,Renewables!data,MATCH("ACIPWIN[ALLC]_MWS2",[3]Data!$D:$D,0)-4)/1000,0)</f>
        <v>40.475529999999999</v>
      </c>
      <c r="L54" s="21">
        <f>IFERROR(HLOOKUP(L$24,Renewables!data,MATCH("ACIPWIN[ALLC]_MWS2",[3]Data!$D:$D,0)-4)/1000,0)</f>
        <v>57.663040000000002</v>
      </c>
      <c r="M54" s="21">
        <f>IFERROR(HLOOKUP(M$24,Renewables!data,MATCH("ACIPWIN[ALLC]_MWS2",[3]Data!$D:$D,0)-4)/1000,0)</f>
        <v>63.033339999999995</v>
      </c>
      <c r="N54" s="21">
        <f>IFERROR(HLOOKUP(N$24,Renewables!data,MATCH("ACIPWIN[ALLC]_MWS2",[3]Data!$D:$D,0)-4)/1000,0)</f>
        <v>65.413800000000009</v>
      </c>
      <c r="O54" s="1"/>
      <c r="P54" s="1"/>
      <c r="Q54" s="1"/>
      <c r="R54" s="1"/>
      <c r="S54" s="1"/>
      <c r="T54" s="1"/>
      <c r="U54" s="1"/>
      <c r="V54" s="1"/>
      <c r="W54" s="1"/>
    </row>
    <row r="55" spans="1:23" ht="15" customHeight="1" x14ac:dyDescent="0.15">
      <c r="A55" s="1"/>
      <c r="B55" s="37" t="s">
        <v>43</v>
      </c>
      <c r="C55" s="3" t="s">
        <v>23</v>
      </c>
      <c r="D55" s="21">
        <f>IFERROR(HLOOKUP(D$24,Renewables!data,MATCH("ACIPSOL[ALLC]_MWS3",[3]Data!$D:$D,0)-4)/1000,0)</f>
        <v>0.01</v>
      </c>
      <c r="E55" s="21">
        <f>IFERROR(HLOOKUP(E$24,Renewables!data,MATCH("ACIPSOL[ALLC]_MWS3",[3]Data!$D:$D,0)-4)/1000,0)</f>
        <v>5.1999999999999998E-2</v>
      </c>
      <c r="F55" s="21">
        <f>IFERROR(HLOOKUP(F$24,Renewables!data,MATCH("ACIPSOL[ALLC]_MWS3",[3]Data!$D:$D,0)-4)/1000,0)</f>
        <v>4.3609999999999998</v>
      </c>
      <c r="G55" s="21">
        <f>IFERROR(HLOOKUP(G$24,Renewables!data,MATCH("ACIPSOL[ALLC]_MWS3",[3]Data!$D:$D,0)-4)/1000,0)</f>
        <v>7.4958</v>
      </c>
      <c r="H55" s="21">
        <f>IFERROR(HLOOKUP(H$24,Renewables!data,MATCH("ACIPSOL[ALLC]_MWS3",[3]Data!$D:$D,0)-4)/1000,0)</f>
        <v>13.968110000000001</v>
      </c>
      <c r="I55" s="21">
        <f>IFERROR(HLOOKUP(I$24,Renewables!data,MATCH("ACIPSOL[ALLC]_MWS3",[3]Data!$D:$D,0)-4)/1000,0)</f>
        <v>32.494279999999996</v>
      </c>
      <c r="J55" s="21">
        <f>IFERROR(HLOOKUP(J$24,Renewables!data,MATCH("ACIPSOL[ALLC]_MWS3",[3]Data!$D:$D,0)-4)/1000,0)</f>
        <v>42.411490000000001</v>
      </c>
      <c r="K55" s="21">
        <f>IFERROR(HLOOKUP(K$24,Renewables!data,MATCH("ACIPSOL[ALLC]_MWS3",[3]Data!$D:$D,0)-4)/1000,0)</f>
        <v>48.826500000000003</v>
      </c>
      <c r="L55" s="21">
        <f>IFERROR(HLOOKUP(L$24,Renewables!data,MATCH("ACIPSOL[ALLC]_MWS3",[3]Data!$D:$D,0)-4)/1000,0)</f>
        <v>48.528410000000001</v>
      </c>
      <c r="M55" s="21">
        <f>IFERROR(HLOOKUP(M$24,Renewables!data,MATCH("ACIPSOL[ALLC]_MWS3",[3]Data!$D:$D,0)-4)/1000,0)</f>
        <v>56.620930000000001</v>
      </c>
      <c r="N55" s="21">
        <f>IFERROR(HLOOKUP(N$24,Renewables!data,MATCH("ACIPSOL[ALLC]_MWS3",[3]Data!$D:$D,0)-4)/1000,0)</f>
        <v>71.723960000000005</v>
      </c>
      <c r="O55" s="1"/>
      <c r="P55" s="1"/>
      <c r="Q55" s="1"/>
      <c r="R55" s="1"/>
      <c r="S55" s="1"/>
      <c r="T55" s="1"/>
      <c r="U55" s="1"/>
      <c r="V55" s="1"/>
      <c r="W55" s="1"/>
    </row>
    <row r="56" spans="1:23" ht="15" customHeight="1" x14ac:dyDescent="0.15">
      <c r="A56" s="1"/>
      <c r="B56" s="37"/>
      <c r="C56" s="4" t="s">
        <v>24</v>
      </c>
      <c r="D56" s="21">
        <f>IFERROR(HLOOKUP(D$24,Renewables!data,MATCH("ACIPSOL[ALLC]_MWS1",[3]Data!$D:$D,0)-4)/1000,0)</f>
        <v>0.01</v>
      </c>
      <c r="E56" s="21">
        <f>IFERROR(HLOOKUP(E$24,Renewables!data,MATCH("ACIPSOL[ALLC]_MWS1",[3]Data!$D:$D,0)-4)/1000,0)</f>
        <v>5.1999999999999998E-2</v>
      </c>
      <c r="F56" s="21">
        <f>IFERROR(HLOOKUP(F$24,Renewables!data,MATCH("ACIPSOL[ALLC]_MWS1",[3]Data!$D:$D,0)-4)/1000,0)</f>
        <v>4.3609999999999998</v>
      </c>
      <c r="G56" s="21">
        <f>IFERROR(HLOOKUP(G$24,Renewables!data,MATCH("ACIPSOL[ALLC]_MWS1",[3]Data!$D:$D,0)-4)/1000,0)</f>
        <v>7.4958</v>
      </c>
      <c r="H56" s="21">
        <f>IFERROR(HLOOKUP(H$24,Renewables!data,MATCH("ACIPSOL[ALLC]_MWS1",[3]Data!$D:$D,0)-4)/1000,0)</f>
        <v>13.968110000000001</v>
      </c>
      <c r="I56" s="21">
        <f>IFERROR(HLOOKUP(I$24,Renewables!data,MATCH("ACIPSOL[ALLC]_MWS1",[3]Data!$D:$D,0)-4)/1000,0)</f>
        <v>32.859389999999998</v>
      </c>
      <c r="J56" s="21">
        <f>IFERROR(HLOOKUP(J$24,Renewables!data,MATCH("ACIPSOL[ALLC]_MWS1",[3]Data!$D:$D,0)-4)/1000,0)</f>
        <v>52.967829999999999</v>
      </c>
      <c r="K56" s="21">
        <f>IFERROR(HLOOKUP(K$24,Renewables!data,MATCH("ACIPSOL[ALLC]_MWS1",[3]Data!$D:$D,0)-4)/1000,0)</f>
        <v>70.715810000000005</v>
      </c>
      <c r="L56" s="21">
        <f>IFERROR(HLOOKUP(L$24,Renewables!data,MATCH("ACIPSOL[ALLC]_MWS1",[3]Data!$D:$D,0)-4)/1000,0)</f>
        <v>74.474220000000003</v>
      </c>
      <c r="M56" s="21">
        <f>IFERROR(HLOOKUP(M$24,Renewables!data,MATCH("ACIPSOL[ALLC]_MWS1",[3]Data!$D:$D,0)-4)/1000,0)</f>
        <v>75.593800000000002</v>
      </c>
      <c r="N56" s="21">
        <f>IFERROR(HLOOKUP(N$24,Renewables!data,MATCH("ACIPSOL[ALLC]_MWS1",[3]Data!$D:$D,0)-4)/1000,0)</f>
        <v>75.165309999999991</v>
      </c>
      <c r="O56" s="1"/>
      <c r="P56" s="1"/>
      <c r="Q56" s="1"/>
      <c r="R56" s="1"/>
      <c r="S56" s="1"/>
      <c r="T56" s="1"/>
      <c r="U56" s="1"/>
      <c r="V56" s="1"/>
      <c r="W56" s="1"/>
    </row>
    <row r="57" spans="1:23" ht="15" customHeight="1" x14ac:dyDescent="0.15">
      <c r="A57" s="1"/>
      <c r="B57" s="47"/>
      <c r="C57" s="4" t="s">
        <v>25</v>
      </c>
      <c r="D57" s="21">
        <f>IFERROR(HLOOKUP(D$24,Renewables!data,MATCH("ACIPSOL[ALLC]_MWS2",[3]Data!$D:$D,0)-4)/1000,0)</f>
        <v>0.01</v>
      </c>
      <c r="E57" s="21">
        <f>IFERROR(HLOOKUP(E$24,Renewables!data,MATCH("ACIPSOL[ALLC]_MWS2",[3]Data!$D:$D,0)-4)/1000,0)</f>
        <v>5.1999999999999998E-2</v>
      </c>
      <c r="F57" s="21">
        <f>IFERROR(HLOOKUP(F$24,Renewables!data,MATCH("ACIPSOL[ALLC]_MWS2",[3]Data!$D:$D,0)-4)/1000,0)</f>
        <v>4.3609999999999998</v>
      </c>
      <c r="G57" s="21">
        <f>IFERROR(HLOOKUP(G$24,Renewables!data,MATCH("ACIPSOL[ALLC]_MWS2",[3]Data!$D:$D,0)-4)/1000,0)</f>
        <v>7.4958</v>
      </c>
      <c r="H57" s="21">
        <f>IFERROR(HLOOKUP(H$24,Renewables!data,MATCH("ACIPSOL[ALLC]_MWS2",[3]Data!$D:$D,0)-4)/1000,0)</f>
        <v>13.968110000000001</v>
      </c>
      <c r="I57" s="21">
        <f>IFERROR(HLOOKUP(I$24,Renewables!data,MATCH("ACIPSOL[ALLC]_MWS2",[3]Data!$D:$D,0)-4)/1000,0)</f>
        <v>33.903260000000003</v>
      </c>
      <c r="J57" s="21">
        <f>IFERROR(HLOOKUP(J$24,Renewables!data,MATCH("ACIPSOL[ALLC]_MWS2",[3]Data!$D:$D,0)-4)/1000,0)</f>
        <v>56.71123</v>
      </c>
      <c r="K57" s="21">
        <f>IFERROR(HLOOKUP(K$24,Renewables!data,MATCH("ACIPSOL[ALLC]_MWS2",[3]Data!$D:$D,0)-4)/1000,0)</f>
        <v>74.345559999999992</v>
      </c>
      <c r="L57" s="21">
        <f>IFERROR(HLOOKUP(L$24,Renewables!data,MATCH("ACIPSOL[ALLC]_MWS2",[3]Data!$D:$D,0)-4)/1000,0)</f>
        <v>77.241910000000004</v>
      </c>
      <c r="M57" s="21">
        <f>IFERROR(HLOOKUP(M$24,Renewables!data,MATCH("ACIPSOL[ALLC]_MWS2",[3]Data!$D:$D,0)-4)/1000,0)</f>
        <v>75.498850000000004</v>
      </c>
      <c r="N57" s="21">
        <f>IFERROR(HLOOKUP(N$24,Renewables!data,MATCH("ACIPSOL[ALLC]_MWS2",[3]Data!$D:$D,0)-4)/1000,0)</f>
        <v>73.473160000000007</v>
      </c>
      <c r="O57" s="1"/>
      <c r="P57" s="1"/>
      <c r="Q57" s="1"/>
      <c r="R57" s="1"/>
      <c r="S57" s="1"/>
      <c r="T57" s="1"/>
      <c r="U57" s="1"/>
      <c r="V57" s="1"/>
      <c r="W57" s="1"/>
    </row>
    <row r="58" spans="1:23" ht="15" customHeight="1" x14ac:dyDescent="0.15">
      <c r="A58" s="1"/>
      <c r="B58" s="37" t="s">
        <v>80</v>
      </c>
      <c r="C58" s="3" t="s">
        <v>23</v>
      </c>
      <c r="D58" s="21">
        <f>IFERROR(HLOOKUP(D$24,Renewables!data,MATCH("ACIPBIO[ALLC]_MWS3",[3]Data!$D:$D,0)-4)/1000,0)</f>
        <v>0.27438000000000001</v>
      </c>
      <c r="E58" s="21">
        <f>IFERROR(HLOOKUP(E$24,Renewables!data,MATCH("ACIPBIO[ALLC]_MWS3",[3]Data!$D:$D,0)-4)/1000,0)</f>
        <v>0.67934000000000005</v>
      </c>
      <c r="F58" s="21">
        <f>IFERROR(HLOOKUP(F$24,Renewables!data,MATCH("ACIPBIO[ALLC]_MWS3",[3]Data!$D:$D,0)-4)/1000,0)</f>
        <v>0.96223999999999998</v>
      </c>
      <c r="G58" s="21">
        <f>IFERROR(HLOOKUP(G$24,Renewables!data,MATCH("ACIPBIO[ALLC]_MWS3",[3]Data!$D:$D,0)-4)/1000,0)</f>
        <v>1.18536</v>
      </c>
      <c r="H58" s="21">
        <f>IFERROR(HLOOKUP(H$24,Renewables!data,MATCH("ACIPBIO[ALLC]_MWS3",[3]Data!$D:$D,0)-4)/1000,0)</f>
        <v>1.43493</v>
      </c>
      <c r="I58" s="21">
        <f>IFERROR(HLOOKUP(I$24,Renewables!data,MATCH("ACIPBIO[ALLC]_MWS3",[3]Data!$D:$D,0)-4)/1000,0)</f>
        <v>1.4083399999999999</v>
      </c>
      <c r="J58" s="21">
        <f>IFERROR(HLOOKUP(J$24,Renewables!data,MATCH("ACIPBIO[ALLC]_MWS3",[3]Data!$D:$D,0)-4)/1000,0)</f>
        <v>1.21577</v>
      </c>
      <c r="K58" s="21">
        <f>IFERROR(HLOOKUP(K$24,Renewables!data,MATCH("ACIPBIO[ALLC]_MWS3",[3]Data!$D:$D,0)-4)/1000,0)</f>
        <v>1.09904</v>
      </c>
      <c r="L58" s="21">
        <f>IFERROR(HLOOKUP(L$24,Renewables!data,MATCH("ACIPBIO[ALLC]_MWS3",[3]Data!$D:$D,0)-4)/1000,0)</f>
        <v>0.93696000000000002</v>
      </c>
      <c r="M58" s="21">
        <f>IFERROR(HLOOKUP(M$24,Renewables!data,MATCH("ACIPBIO[ALLC]_MWS3",[3]Data!$D:$D,0)-4)/1000,0)</f>
        <v>0.83343</v>
      </c>
      <c r="N58" s="21">
        <f>IFERROR(HLOOKUP(N$24,Renewables!data,MATCH("ACIPBIO[ALLC]_MWS3",[3]Data!$D:$D,0)-4)/1000,0)</f>
        <v>0.73908000000000007</v>
      </c>
      <c r="O58" s="1"/>
      <c r="P58" s="1"/>
      <c r="Q58" s="1"/>
      <c r="R58" s="1"/>
      <c r="S58" s="1"/>
      <c r="T58" s="1"/>
      <c r="U58" s="1"/>
      <c r="V58" s="1"/>
      <c r="W58" s="1"/>
    </row>
    <row r="59" spans="1:23" ht="15" customHeight="1" x14ac:dyDescent="0.15">
      <c r="A59" s="1"/>
      <c r="B59" s="37"/>
      <c r="C59" s="4" t="s">
        <v>24</v>
      </c>
      <c r="D59" s="21">
        <f>IFERROR(HLOOKUP(D$24,Renewables!data,MATCH("ACIPBIO[ALLC]_MWS1",[3]Data!$D:$D,0)-4)/1000,0)</f>
        <v>0.27438000000000001</v>
      </c>
      <c r="E59" s="21">
        <f>IFERROR(HLOOKUP(E$24,Renewables!data,MATCH("ACIPBIO[ALLC]_MWS1",[3]Data!$D:$D,0)-4)/1000,0)</f>
        <v>0.67934000000000005</v>
      </c>
      <c r="F59" s="21">
        <f>IFERROR(HLOOKUP(F$24,Renewables!data,MATCH("ACIPBIO[ALLC]_MWS1",[3]Data!$D:$D,0)-4)/1000,0)</f>
        <v>0.96223999999999998</v>
      </c>
      <c r="G59" s="21">
        <f>IFERROR(HLOOKUP(G$24,Renewables!data,MATCH("ACIPBIO[ALLC]_MWS1",[3]Data!$D:$D,0)-4)/1000,0)</f>
        <v>1.18536</v>
      </c>
      <c r="H59" s="21">
        <f>IFERROR(HLOOKUP(H$24,Renewables!data,MATCH("ACIPBIO[ALLC]_MWS1",[3]Data!$D:$D,0)-4)/1000,0)</f>
        <v>1.43493</v>
      </c>
      <c r="I59" s="21">
        <f>IFERROR(HLOOKUP(I$24,Renewables!data,MATCH("ACIPBIO[ALLC]_MWS1",[3]Data!$D:$D,0)-4)/1000,0)</f>
        <v>1.4396099999999998</v>
      </c>
      <c r="J59" s="21">
        <f>IFERROR(HLOOKUP(J$24,Renewables!data,MATCH("ACIPBIO[ALLC]_MWS1",[3]Data!$D:$D,0)-4)/1000,0)</f>
        <v>1.46173</v>
      </c>
      <c r="K59" s="21">
        <f>IFERROR(HLOOKUP(K$24,Renewables!data,MATCH("ACIPBIO[ALLC]_MWS1",[3]Data!$D:$D,0)-4)/1000,0)</f>
        <v>1.2843699999999998</v>
      </c>
      <c r="L59" s="21">
        <f>IFERROR(HLOOKUP(L$24,Renewables!data,MATCH("ACIPBIO[ALLC]_MWS1",[3]Data!$D:$D,0)-4)/1000,0)</f>
        <v>1.4739200000000001</v>
      </c>
      <c r="M59" s="21">
        <f>IFERROR(HLOOKUP(M$24,Renewables!data,MATCH("ACIPBIO[ALLC]_MWS1",[3]Data!$D:$D,0)-4)/1000,0)</f>
        <v>2.29941</v>
      </c>
      <c r="N59" s="21">
        <f>IFERROR(HLOOKUP(N$24,Renewables!data,MATCH("ACIPBIO[ALLC]_MWS1",[3]Data!$D:$D,0)-4)/1000,0)</f>
        <v>2.3167199999999997</v>
      </c>
      <c r="O59" s="1"/>
      <c r="P59" s="1"/>
      <c r="Q59" s="1"/>
      <c r="R59" s="1"/>
      <c r="S59" s="1"/>
      <c r="T59" s="1"/>
      <c r="U59" s="1"/>
      <c r="V59" s="1"/>
      <c r="W59" s="1"/>
    </row>
    <row r="60" spans="1:23" ht="15" customHeight="1" x14ac:dyDescent="0.15">
      <c r="A60" s="1"/>
      <c r="B60" s="47"/>
      <c r="C60" s="4" t="s">
        <v>25</v>
      </c>
      <c r="D60" s="21">
        <f>IFERROR(HLOOKUP(D$24,Renewables!data,MATCH("ACIPBIO[ALLC]_MWS2",[3]Data!$D:$D,0)-4)/1000,0)</f>
        <v>0.27438000000000001</v>
      </c>
      <c r="E60" s="21">
        <f>IFERROR(HLOOKUP(E$24,Renewables!data,MATCH("ACIPBIO[ALLC]_MWS2",[3]Data!$D:$D,0)-4)/1000,0)</f>
        <v>0.67934000000000005</v>
      </c>
      <c r="F60" s="21">
        <f>IFERROR(HLOOKUP(F$24,Renewables!data,MATCH("ACIPBIO[ALLC]_MWS2",[3]Data!$D:$D,0)-4)/1000,0)</f>
        <v>0.96223999999999998</v>
      </c>
      <c r="G60" s="21">
        <f>IFERROR(HLOOKUP(G$24,Renewables!data,MATCH("ACIPBIO[ALLC]_MWS2",[3]Data!$D:$D,0)-4)/1000,0)</f>
        <v>1.18536</v>
      </c>
      <c r="H60" s="21">
        <f>IFERROR(HLOOKUP(H$24,Renewables!data,MATCH("ACIPBIO[ALLC]_MWS2",[3]Data!$D:$D,0)-4)/1000,0)</f>
        <v>1.43493</v>
      </c>
      <c r="I60" s="21">
        <f>IFERROR(HLOOKUP(I$24,Renewables!data,MATCH("ACIPBIO[ALLC]_MWS2",[3]Data!$D:$D,0)-4)/1000,0)</f>
        <v>1.5057499999999999</v>
      </c>
      <c r="J60" s="21">
        <f>IFERROR(HLOOKUP(J$24,Renewables!data,MATCH("ACIPBIO[ALLC]_MWS2",[3]Data!$D:$D,0)-4)/1000,0)</f>
        <v>1.76061</v>
      </c>
      <c r="K60" s="21">
        <f>IFERROR(HLOOKUP(K$24,Renewables!data,MATCH("ACIPBIO[ALLC]_MWS2",[3]Data!$D:$D,0)-4)/1000,0)</f>
        <v>1.57131</v>
      </c>
      <c r="L60" s="21">
        <f>IFERROR(HLOOKUP(L$24,Renewables!data,MATCH("ACIPBIO[ALLC]_MWS2",[3]Data!$D:$D,0)-4)/1000,0)</f>
        <v>1.6123699999999999</v>
      </c>
      <c r="M60" s="21">
        <f>IFERROR(HLOOKUP(M$24,Renewables!data,MATCH("ACIPBIO[ALLC]_MWS2",[3]Data!$D:$D,0)-4)/1000,0)</f>
        <v>1.6477200000000001</v>
      </c>
      <c r="N60" s="21">
        <f>IFERROR(HLOOKUP(N$24,Renewables!data,MATCH("ACIPBIO[ALLC]_MWS2",[3]Data!$D:$D,0)-4)/1000,0)</f>
        <v>1.6034300000000001</v>
      </c>
      <c r="O60" s="1"/>
      <c r="P60" s="1"/>
      <c r="Q60" s="1"/>
      <c r="R60" s="1"/>
      <c r="S60" s="1"/>
      <c r="T60" s="1"/>
      <c r="U60" s="1"/>
      <c r="V60" s="1"/>
      <c r="W60" s="1"/>
    </row>
    <row r="61" spans="1:23" ht="15" customHeight="1" x14ac:dyDescent="0.15">
      <c r="A61" s="1"/>
      <c r="B61" s="37" t="s">
        <v>92</v>
      </c>
      <c r="C61" s="3" t="s">
        <v>23</v>
      </c>
      <c r="D61" s="21">
        <f>IFERROR(HLOOKUP(D$24,Renewables!data,MATCH("ACIPOTH[ALLC]_MWS3",[3]Data!$D:$D,0)-4)/1000,0)</f>
        <v>0</v>
      </c>
      <c r="E61" s="21">
        <f>IFERROR(HLOOKUP(E$24,Renewables!data,MATCH("ACIPOTH[ALLC]_MWS3",[3]Data!$D:$D,0)-4)/1000,0)</f>
        <v>0</v>
      </c>
      <c r="F61" s="21">
        <f>IFERROR(HLOOKUP(F$24,Renewables!data,MATCH("ACIPOTH[ALLC]_MWS3",[3]Data!$D:$D,0)-4)/1000,0)</f>
        <v>0</v>
      </c>
      <c r="G61" s="21">
        <f>IFERROR(HLOOKUP(G$24,Renewables!data,MATCH("ACIPOTH[ALLC]_MWS3",[3]Data!$D:$D,0)-4)/1000,0)</f>
        <v>2.9999999999999997E-4</v>
      </c>
      <c r="H61" s="21">
        <f>IFERROR(HLOOKUP(H$24,Renewables!data,MATCH("ACIPOTH[ALLC]_MWS3",[3]Data!$D:$D,0)-4)/1000,0)</f>
        <v>4.7999999999999996E-3</v>
      </c>
      <c r="I61" s="21">
        <f>IFERROR(HLOOKUP(I$24,Renewables!data,MATCH("ACIPOTH[ALLC]_MWS3",[3]Data!$D:$D,0)-4)/1000,0)</f>
        <v>5.7400000000000003E-3</v>
      </c>
      <c r="J61" s="21">
        <f>IFERROR(HLOOKUP(J$24,Renewables!data,MATCH("ACIPOTH[ALLC]_MWS3",[3]Data!$D:$D,0)-4)/1000,0)</f>
        <v>7.26E-3</v>
      </c>
      <c r="K61" s="21">
        <f>IFERROR(HLOOKUP(K$24,Renewables!data,MATCH("ACIPOTH[ALLC]_MWS3",[3]Data!$D:$D,0)-4)/1000,0)</f>
        <v>1.0619999999999999E-2</v>
      </c>
      <c r="L61" s="21">
        <f>IFERROR(HLOOKUP(L$24,Renewables!data,MATCH("ACIPOTH[ALLC]_MWS3",[3]Data!$D:$D,0)-4)/1000,0)</f>
        <v>1.66E-2</v>
      </c>
      <c r="M61" s="21">
        <f>IFERROR(HLOOKUP(M$24,Renewables!data,MATCH("ACIPOTH[ALLC]_MWS3",[3]Data!$D:$D,0)-4)/1000,0)</f>
        <v>2.597E-2</v>
      </c>
      <c r="N61" s="21">
        <f>IFERROR(HLOOKUP(N$24,Renewables!data,MATCH("ACIPOTH[ALLC]_MWS3",[3]Data!$D:$D,0)-4)/1000,0)</f>
        <v>4.1540000000000001E-2</v>
      </c>
      <c r="O61" s="1"/>
      <c r="P61" s="1"/>
      <c r="Q61" s="1"/>
      <c r="R61" s="1"/>
      <c r="S61" s="1"/>
      <c r="T61" s="1"/>
      <c r="U61" s="1"/>
      <c r="V61" s="1"/>
      <c r="W61" s="1"/>
    </row>
    <row r="62" spans="1:23" ht="15" customHeight="1" x14ac:dyDescent="0.15">
      <c r="A62" s="1"/>
      <c r="B62" s="37"/>
      <c r="C62" s="4" t="s">
        <v>24</v>
      </c>
      <c r="D62" s="21">
        <f>IFERROR(HLOOKUP(D$24,Renewables!data,MATCH("ACIPOTH[ALLC]_MWS1",[3]Data!$D:$D,0)-4)/1000,0)</f>
        <v>0</v>
      </c>
      <c r="E62" s="21">
        <f>IFERROR(HLOOKUP(E$24,Renewables!data,MATCH("ACIPOTH[ALLC]_MWS1",[3]Data!$D:$D,0)-4)/1000,0)</f>
        <v>0</v>
      </c>
      <c r="F62" s="21">
        <f>IFERROR(HLOOKUP(F$24,Renewables!data,MATCH("ACIPOTH[ALLC]_MWS1",[3]Data!$D:$D,0)-4)/1000,0)</f>
        <v>0</v>
      </c>
      <c r="G62" s="21">
        <f>IFERROR(HLOOKUP(G$24,Renewables!data,MATCH("ACIPOTH[ALLC]_MWS1",[3]Data!$D:$D,0)-4)/1000,0)</f>
        <v>2.9999999999999997E-4</v>
      </c>
      <c r="H62" s="21">
        <f>IFERROR(HLOOKUP(H$24,Renewables!data,MATCH("ACIPOTH[ALLC]_MWS1",[3]Data!$D:$D,0)-4)/1000,0)</f>
        <v>4.7999999999999996E-3</v>
      </c>
      <c r="I62" s="21">
        <f>IFERROR(HLOOKUP(I$24,Renewables!data,MATCH("ACIPOTH[ALLC]_MWS1",[3]Data!$D:$D,0)-4)/1000,0)</f>
        <v>6.11E-3</v>
      </c>
      <c r="J62" s="21">
        <f>IFERROR(HLOOKUP(J$24,Renewables!data,MATCH("ACIPOTH[ALLC]_MWS1",[3]Data!$D:$D,0)-4)/1000,0)</f>
        <v>8.0700000000000008E-3</v>
      </c>
      <c r="K62" s="21">
        <f>IFERROR(HLOOKUP(K$24,Renewables!data,MATCH("ACIPOTH[ALLC]_MWS1",[3]Data!$D:$D,0)-4)/1000,0)</f>
        <v>9.8300000000000002E-3</v>
      </c>
      <c r="L62" s="21">
        <f>IFERROR(HLOOKUP(L$24,Renewables!data,MATCH("ACIPOTH[ALLC]_MWS1",[3]Data!$D:$D,0)-4)/1000,0)</f>
        <v>1.201E-2</v>
      </c>
      <c r="M62" s="21">
        <f>IFERROR(HLOOKUP(M$24,Renewables!data,MATCH("ACIPOTH[ALLC]_MWS1",[3]Data!$D:$D,0)-4)/1000,0)</f>
        <v>1.461E-2</v>
      </c>
      <c r="N62" s="21">
        <f>IFERROR(HLOOKUP(N$24,Renewables!data,MATCH("ACIPOTH[ALLC]_MWS1",[3]Data!$D:$D,0)-4)/1000,0)</f>
        <v>1.8380000000000001E-2</v>
      </c>
      <c r="O62" s="1"/>
      <c r="P62" s="1"/>
      <c r="Q62" s="1"/>
      <c r="R62" s="1"/>
      <c r="S62" s="1"/>
      <c r="T62" s="1"/>
      <c r="U62" s="1"/>
      <c r="V62" s="1"/>
      <c r="W62" s="1"/>
    </row>
    <row r="63" spans="1:23" ht="15" customHeight="1" x14ac:dyDescent="0.15">
      <c r="A63" s="1"/>
      <c r="B63" s="47"/>
      <c r="C63" s="4" t="s">
        <v>25</v>
      </c>
      <c r="D63" s="21">
        <f>IFERROR(HLOOKUP(D$24,Renewables!data,MATCH("ACIPOTH[ALLC]_MWS2",[3]Data!$D:$D,0)-4)/1000,0)</f>
        <v>0</v>
      </c>
      <c r="E63" s="21">
        <f>IFERROR(HLOOKUP(E$24,Renewables!data,MATCH("ACIPOTH[ALLC]_MWS2",[3]Data!$D:$D,0)-4)/1000,0)</f>
        <v>0</v>
      </c>
      <c r="F63" s="21">
        <f>IFERROR(HLOOKUP(F$24,Renewables!data,MATCH("ACIPOTH[ALLC]_MWS2",[3]Data!$D:$D,0)-4)/1000,0)</f>
        <v>0</v>
      </c>
      <c r="G63" s="21">
        <f>IFERROR(HLOOKUP(G$24,Renewables!data,MATCH("ACIPOTH[ALLC]_MWS2",[3]Data!$D:$D,0)-4)/1000,0)</f>
        <v>2.9999999999999997E-4</v>
      </c>
      <c r="H63" s="21">
        <f>IFERROR(HLOOKUP(H$24,Renewables!data,MATCH("ACIPOTH[ALLC]_MWS2",[3]Data!$D:$D,0)-4)/1000,0)</f>
        <v>4.7999999999999996E-3</v>
      </c>
      <c r="I63" s="21">
        <f>IFERROR(HLOOKUP(I$24,Renewables!data,MATCH("ACIPOTH[ALLC]_MWS2",[3]Data!$D:$D,0)-4)/1000,0)</f>
        <v>6.0899999999999999E-3</v>
      </c>
      <c r="J63" s="21">
        <f>IFERROR(HLOOKUP(J$24,Renewables!data,MATCH("ACIPOTH[ALLC]_MWS2",[3]Data!$D:$D,0)-4)/1000,0)</f>
        <v>7.8600000000000007E-3</v>
      </c>
      <c r="K63" s="21">
        <f>IFERROR(HLOOKUP(K$24,Renewables!data,MATCH("ACIPOTH[ALLC]_MWS2",[3]Data!$D:$D,0)-4)/1000,0)</f>
        <v>9.6099999999999988E-3</v>
      </c>
      <c r="L63" s="21">
        <f>IFERROR(HLOOKUP(L$24,Renewables!data,MATCH("ACIPOTH[ALLC]_MWS2",[3]Data!$D:$D,0)-4)/1000,0)</f>
        <v>1.2160000000000001E-2</v>
      </c>
      <c r="M63" s="21">
        <f>IFERROR(HLOOKUP(M$24,Renewables!data,MATCH("ACIPOTH[ALLC]_MWS2",[3]Data!$D:$D,0)-4)/1000,0)</f>
        <v>1.576E-2</v>
      </c>
      <c r="N63" s="21">
        <f>IFERROR(HLOOKUP(N$24,Renewables!data,MATCH("ACIPOTH[ALLC]_MWS2",[3]Data!$D:$D,0)-4)/1000,0)</f>
        <v>2.1149999999999999E-2</v>
      </c>
      <c r="O63" s="1"/>
      <c r="P63" s="1"/>
      <c r="Q63" s="1"/>
      <c r="R63" s="1"/>
      <c r="S63" s="1"/>
      <c r="T63" s="1"/>
      <c r="U63" s="1"/>
      <c r="V63" s="1"/>
      <c r="W63" s="1"/>
    </row>
    <row r="64" spans="1:23" ht="15" customHeight="1" x14ac:dyDescent="0.15">
      <c r="A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" customHeight="1" x14ac:dyDescent="0.15">
      <c r="A66" s="1"/>
      <c r="B66" s="1" t="s">
        <v>34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" customHeight="1" x14ac:dyDescent="0.15">
      <c r="A68" s="1"/>
      <c r="B68" s="1" t="s">
        <v>13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</sheetData>
  <mergeCells count="8">
    <mergeCell ref="B58:B60"/>
    <mergeCell ref="B61:B63"/>
    <mergeCell ref="M6:N6"/>
    <mergeCell ref="B25:B27"/>
    <mergeCell ref="M30:N30"/>
    <mergeCell ref="B49:B51"/>
    <mergeCell ref="B52:B54"/>
    <mergeCell ref="B55:B57"/>
  </mergeCells>
  <conditionalFormatting sqref="C64:I65">
    <cfRule type="cellIs" dxfId="32" priority="9" operator="equal">
      <formula>"n.a."</formula>
    </cfRule>
  </conditionalFormatting>
  <conditionalFormatting sqref="C1:K5 C66:K1048576">
    <cfRule type="cellIs" dxfId="31" priority="10" operator="equal">
      <formula>"n.a."</formula>
    </cfRule>
  </conditionalFormatting>
  <conditionalFormatting sqref="C7:K23">
    <cfRule type="cellIs" dxfId="30" priority="8" operator="equal">
      <formula>"n.a."</formula>
    </cfRule>
  </conditionalFormatting>
  <conditionalFormatting sqref="C28:K29">
    <cfRule type="cellIs" dxfId="29" priority="6" operator="equal">
      <formula>"n.a."</formula>
    </cfRule>
  </conditionalFormatting>
  <conditionalFormatting sqref="C31:K47">
    <cfRule type="cellIs" dxfId="28" priority="5" operator="equal">
      <formula>"n.a."</formula>
    </cfRule>
  </conditionalFormatting>
  <conditionalFormatting sqref="C24:N24">
    <cfRule type="cellIs" dxfId="27" priority="2" operator="equal">
      <formula>"n.a."</formula>
    </cfRule>
  </conditionalFormatting>
  <conditionalFormatting sqref="C48:N48">
    <cfRule type="cellIs" dxfId="26" priority="1" operator="equal">
      <formula>"n.a."</formula>
    </cfRule>
  </conditionalFormatting>
  <conditionalFormatting sqref="D25:N27">
    <cfRule type="cellIs" dxfId="25" priority="7" operator="equal">
      <formula>"n.a."</formula>
    </cfRule>
  </conditionalFormatting>
  <conditionalFormatting sqref="D49:N63">
    <cfRule type="cellIs" dxfId="24" priority="4" operator="equal">
      <formula>"n.a."</formula>
    </cfRule>
  </conditionalFormatting>
  <conditionalFormatting sqref="L2:O3">
    <cfRule type="cellIs" dxfId="23" priority="3" operator="equal">
      <formula>"n.a."</formula>
    </cfRule>
  </conditionalFormatting>
  <hyperlinks>
    <hyperlink ref="B4" r:id="rId1" xr:uid="{00431BFC-A24F-4D67-8BE5-7CB1A2A3754D}"/>
    <hyperlink ref="M6:N6" location="Intro!Scenario_definitions" display="Read Scenario Definition" xr:uid="{C46AC4A8-913F-43CA-8BF4-D707B2C359D5}"/>
    <hyperlink ref="M30:N30" location="Intro!Scenario_definitions" display="Read Scenario Definition" xr:uid="{9032A451-9E8B-4F78-A253-0D5742B32D5D}"/>
  </hyperlinks>
  <pageMargins left="0.70866141732283472" right="0.70866141732283472" top="0.74803149606299213" bottom="0.74803149606299213" header="0.31496062992125984" footer="0.31496062992125984"/>
  <pageSetup paperSize="9" scale="62" fitToHeight="3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1E12-89A0-4710-9699-C1D30DA879B1}">
  <sheetPr codeName="Feuil9">
    <tabColor theme="4"/>
    <pageSetUpPr fitToPage="1"/>
  </sheetPr>
  <dimension ref="A1:W85"/>
  <sheetViews>
    <sheetView zoomScaleNormal="100" workbookViewId="0">
      <selection sqref="A1:N81"/>
    </sheetView>
  </sheetViews>
  <sheetFormatPr baseColWidth="10" defaultColWidth="10" defaultRowHeight="15" customHeight="1" x14ac:dyDescent="0.15"/>
  <cols>
    <col min="1" max="1" width="3.7109375" customWidth="1"/>
    <col min="2" max="2" width="35.7109375" customWidth="1"/>
    <col min="3" max="3" width="13.7109375" customWidth="1"/>
    <col min="4" max="7" width="11.85546875" customWidth="1"/>
    <col min="8" max="14" width="11.85546875" bestFit="1" customWidth="1"/>
  </cols>
  <sheetData>
    <row r="1" spans="1:23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 x14ac:dyDescent="0.15">
      <c r="A2" s="17"/>
      <c r="B2" s="18" t="s">
        <v>35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"/>
      <c r="Q2" s="1"/>
      <c r="R2" s="1"/>
      <c r="S2" s="1"/>
      <c r="T2" s="1"/>
      <c r="U2" s="1"/>
      <c r="V2" s="1"/>
      <c r="W2" s="1"/>
    </row>
    <row r="3" spans="1:23" ht="15" customHeight="1" x14ac:dyDescent="0.15">
      <c r="A3" s="2"/>
      <c r="B3" s="9" t="str">
        <f>[4]Data!A2&amp;" Energy Projections"</f>
        <v>China Energy Projections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 t="str">
        <f>[4]Data!D2&amp;""</f>
        <v>06-2025</v>
      </c>
      <c r="O3" s="2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15">
      <c r="A4" s="1"/>
      <c r="B4" s="10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3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0.100000000000001" customHeight="1" x14ac:dyDescent="0.15">
      <c r="A6" s="1"/>
      <c r="B6" s="33" t="s">
        <v>100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40" t="s">
        <v>21</v>
      </c>
      <c r="N6" s="40"/>
      <c r="P6" s="1"/>
      <c r="Q6" s="1"/>
      <c r="R6" s="1"/>
      <c r="S6" s="1"/>
      <c r="T6" s="1"/>
      <c r="U6" s="1"/>
      <c r="V6" s="1"/>
      <c r="W6" s="1"/>
    </row>
    <row r="7" spans="1:23" ht="15" customHeight="1" x14ac:dyDescent="0.1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15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15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15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15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15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1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1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1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15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15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1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15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15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15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customHeight="1" x14ac:dyDescent="0.15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customHeight="1" x14ac:dyDescent="0.15">
      <c r="A23" s="1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100000000000001" customHeight="1" x14ac:dyDescent="0.15">
      <c r="A24" s="1"/>
      <c r="B24" s="6" t="s">
        <v>36</v>
      </c>
      <c r="C24" s="7" t="s">
        <v>4</v>
      </c>
      <c r="D24" s="15">
        <v>2000</v>
      </c>
      <c r="E24" s="15">
        <v>2005</v>
      </c>
      <c r="F24" s="15">
        <v>2010</v>
      </c>
      <c r="G24" s="15">
        <v>2015</v>
      </c>
      <c r="H24" s="15">
        <v>2020</v>
      </c>
      <c r="I24" s="8">
        <v>2025</v>
      </c>
      <c r="J24" s="8">
        <v>2030</v>
      </c>
      <c r="K24" s="8">
        <v>2035</v>
      </c>
      <c r="L24" s="8">
        <v>2040</v>
      </c>
      <c r="M24" s="8">
        <v>2045</v>
      </c>
      <c r="N24" s="8">
        <v>2050</v>
      </c>
      <c r="O24" s="1"/>
      <c r="P24" s="1"/>
      <c r="Q24" s="1"/>
      <c r="R24" s="1"/>
      <c r="S24" s="1"/>
      <c r="T24" s="1"/>
      <c r="U24" s="1"/>
      <c r="V24" s="1"/>
      <c r="W24" s="1"/>
    </row>
    <row r="25" spans="1:23" ht="15" customHeight="1" x14ac:dyDescent="0.15">
      <c r="A25" s="1"/>
      <c r="B25" s="37" t="s">
        <v>101</v>
      </c>
      <c r="C25" s="3" t="s">
        <v>23</v>
      </c>
      <c r="D25" s="11">
        <f>IFERROR(HLOOKUP(D$24,Emissions!data,MATCH("EM GHG GAS[ALLC,CO2]_ktCO2S3",[4]Data!$D:$D,0)-4)/1000,0)</f>
        <v>3843.0732499999999</v>
      </c>
      <c r="E25" s="11">
        <f>IFERROR(HLOOKUP(E$24,Emissions!data,MATCH("EM GHG GAS[ALLC,CO2]_ktCO2S3",[4]Data!$D:$D,0)-4)/1000,0)</f>
        <v>6602.2910000000002</v>
      </c>
      <c r="F25" s="11">
        <f>IFERROR(HLOOKUP(F$24,Emissions!data,MATCH("EM GHG GAS[ALLC,CO2]_ktCO2S3",[4]Data!$D:$D,0)-4)/1000,0)</f>
        <v>9535.4979999999996</v>
      </c>
      <c r="G25" s="11">
        <f>IFERROR(HLOOKUP(G$24,Emissions!data,MATCH("EM GHG GAS[ALLC,CO2]_ktCO2S3",[4]Data!$D:$D,0)-4)/1000,0)</f>
        <v>11465.776</v>
      </c>
      <c r="H25" s="11">
        <f>IFERROR(HLOOKUP(H$24,Emissions!data,MATCH("EM GHG GAS[ALLC,CO2]_ktCO2S3",[4]Data!$D:$D,0)-4)/1000,0)</f>
        <v>12393.157999999999</v>
      </c>
      <c r="I25" s="11">
        <f>IFERROR(HLOOKUP(I$24,Emissions!data,MATCH("EM GHG GAS[ALLC,CO2]_ktCO2S3",[4]Data!$D:$D,0)-4)/1000,0)</f>
        <v>13819.755999999999</v>
      </c>
      <c r="J25" s="11">
        <f>IFERROR(HLOOKUP(J$24,Emissions!data,MATCH("EM GHG GAS[ALLC,CO2]_ktCO2S3",[4]Data!$D:$D,0)-4)/1000,0)</f>
        <v>13460.89</v>
      </c>
      <c r="K25" s="11">
        <f>IFERROR(HLOOKUP(K$24,Emissions!data,MATCH("EM GHG GAS[ALLC,CO2]_ktCO2S3",[4]Data!$D:$D,0)-4)/1000,0)</f>
        <v>12645.039000000001</v>
      </c>
      <c r="L25" s="11">
        <f>IFERROR(HLOOKUP(L$24,Emissions!data,MATCH("EM GHG GAS[ALLC,CO2]_ktCO2S3",[4]Data!$D:$D,0)-4)/1000,0)</f>
        <v>11881.671</v>
      </c>
      <c r="M25" s="11">
        <f>IFERROR(HLOOKUP(M$24,Emissions!data,MATCH("EM GHG GAS[ALLC,CO2]_ktCO2S3",[4]Data!$D:$D,0)-4)/1000,0)</f>
        <v>11048.602999999999</v>
      </c>
      <c r="N25" s="11">
        <f>IFERROR(HLOOKUP(N$24,Emissions!data,MATCH("EM GHG GAS[ALLC,CO2]_ktCO2S3",[4]Data!$D:$D,0)-4)/1000,0)</f>
        <v>10436.754999999999</v>
      </c>
      <c r="O25" s="1"/>
      <c r="P25" s="1"/>
      <c r="Q25" s="1"/>
      <c r="R25" s="1"/>
      <c r="S25" s="1"/>
      <c r="T25" s="1"/>
      <c r="U25" s="1"/>
      <c r="V25" s="1"/>
      <c r="W25" s="1"/>
    </row>
    <row r="26" spans="1:23" ht="15" customHeight="1" x14ac:dyDescent="0.15">
      <c r="A26" s="1"/>
      <c r="B26" s="38"/>
      <c r="C26" s="4" t="s">
        <v>24</v>
      </c>
      <c r="D26" s="11">
        <f>IFERROR(HLOOKUP(D$24,Emissions!data,MATCH("EM GHG GAS[ALLC,CO2]_ktCO2S1",[4]Data!$D:$D,0)-4)/1000,0)</f>
        <v>3843.0732499999999</v>
      </c>
      <c r="E26" s="11">
        <f>IFERROR(HLOOKUP(E$24,Emissions!data,MATCH("EM GHG GAS[ALLC,CO2]_ktCO2S1",[4]Data!$D:$D,0)-4)/1000,0)</f>
        <v>6602.2910000000002</v>
      </c>
      <c r="F26" s="11">
        <f>IFERROR(HLOOKUP(F$24,Emissions!data,MATCH("EM GHG GAS[ALLC,CO2]_ktCO2S1",[4]Data!$D:$D,0)-4)/1000,0)</f>
        <v>9535.4979999999996</v>
      </c>
      <c r="G26" s="11">
        <f>IFERROR(HLOOKUP(G$24,Emissions!data,MATCH("EM GHG GAS[ALLC,CO2]_ktCO2S1",[4]Data!$D:$D,0)-4)/1000,0)</f>
        <v>11465.776</v>
      </c>
      <c r="H26" s="11">
        <f>IFERROR(HLOOKUP(H$24,Emissions!data,MATCH("EM GHG GAS[ALLC,CO2]_ktCO2S1",[4]Data!$D:$D,0)-4)/1000,0)</f>
        <v>12393.157999999999</v>
      </c>
      <c r="I26" s="11">
        <f>IFERROR(HLOOKUP(I$24,Emissions!data,MATCH("EM GHG GAS[ALLC,CO2]_ktCO2S1",[4]Data!$D:$D,0)-4)/1000,0)</f>
        <v>13625.37</v>
      </c>
      <c r="J26" s="11">
        <f>IFERROR(HLOOKUP(J$24,Emissions!data,MATCH("EM GHG GAS[ALLC,CO2]_ktCO2S1",[4]Data!$D:$D,0)-4)/1000,0)</f>
        <v>11520.582</v>
      </c>
      <c r="K26" s="11">
        <f>IFERROR(HLOOKUP(K$24,Emissions!data,MATCH("EM GHG GAS[ALLC,CO2]_ktCO2S1",[4]Data!$D:$D,0)-4)/1000,0)</f>
        <v>7790.9660000000003</v>
      </c>
      <c r="L26" s="11">
        <f>IFERROR(HLOOKUP(L$24,Emissions!data,MATCH("EM GHG GAS[ALLC,CO2]_ktCO2S1",[4]Data!$D:$D,0)-4)/1000,0)</f>
        <v>4855.7924999999996</v>
      </c>
      <c r="M26" s="11">
        <f>IFERROR(HLOOKUP(M$24,Emissions!data,MATCH("EM GHG GAS[ALLC,CO2]_ktCO2S1",[4]Data!$D:$D,0)-4)/1000,0)</f>
        <v>2870.95325</v>
      </c>
      <c r="N26" s="11">
        <f>IFERROR(HLOOKUP(N$24,Emissions!data,MATCH("EM GHG GAS[ALLC,CO2]_ktCO2S1",[4]Data!$D:$D,0)-4)/1000,0)</f>
        <v>1861.0082500000001</v>
      </c>
      <c r="O26" s="1"/>
      <c r="P26" s="1"/>
      <c r="Q26" s="1"/>
      <c r="R26" s="1"/>
      <c r="S26" s="1"/>
      <c r="T26" s="1"/>
      <c r="U26" s="1"/>
      <c r="V26" s="1"/>
      <c r="W26" s="1"/>
    </row>
    <row r="27" spans="1:23" ht="15" customHeight="1" x14ac:dyDescent="0.15">
      <c r="A27" s="1"/>
      <c r="B27" s="39"/>
      <c r="C27" s="4" t="s">
        <v>25</v>
      </c>
      <c r="D27" s="11">
        <f>IFERROR(HLOOKUP(D$24,Emissions!data,MATCH("EM GHG GAS[ALLC,CO2]_ktCO2S2",[4]Data!$D:$D,0)-4)/1000,0)</f>
        <v>3843.0732499999999</v>
      </c>
      <c r="E27" s="11">
        <f>IFERROR(HLOOKUP(E$24,Emissions!data,MATCH("EM GHG GAS[ALLC,CO2]_ktCO2S2",[4]Data!$D:$D,0)-4)/1000,0)</f>
        <v>6602.2910000000002</v>
      </c>
      <c r="F27" s="11">
        <f>IFERROR(HLOOKUP(F$24,Emissions!data,MATCH("EM GHG GAS[ALLC,CO2]_ktCO2S2",[4]Data!$D:$D,0)-4)/1000,0)</f>
        <v>9535.4979999999996</v>
      </c>
      <c r="G27" s="11">
        <f>IFERROR(HLOOKUP(G$24,Emissions!data,MATCH("EM GHG GAS[ALLC,CO2]_ktCO2S2",[4]Data!$D:$D,0)-4)/1000,0)</f>
        <v>11465.776</v>
      </c>
      <c r="H27" s="11">
        <f>IFERROR(HLOOKUP(H$24,Emissions!data,MATCH("EM GHG GAS[ALLC,CO2]_ktCO2S2",[4]Data!$D:$D,0)-4)/1000,0)</f>
        <v>12393.157999999999</v>
      </c>
      <c r="I27" s="11">
        <f>IFERROR(HLOOKUP(I$24,Emissions!data,MATCH("EM GHG GAS[ALLC,CO2]_ktCO2S2",[4]Data!$D:$D,0)-4)/1000,0)</f>
        <v>13469.51</v>
      </c>
      <c r="J27" s="11">
        <f>IFERROR(HLOOKUP(J$24,Emissions!data,MATCH("EM GHG GAS[ALLC,CO2]_ktCO2S2",[4]Data!$D:$D,0)-4)/1000,0)</f>
        <v>10128.237999999999</v>
      </c>
      <c r="K27" s="11">
        <f>IFERROR(HLOOKUP(K$24,Emissions!data,MATCH("EM GHG GAS[ALLC,CO2]_ktCO2S2",[4]Data!$D:$D,0)-4)/1000,0)</f>
        <v>5125.9570000000003</v>
      </c>
      <c r="L27" s="11">
        <f>IFERROR(HLOOKUP(L$24,Emissions!data,MATCH("EM GHG GAS[ALLC,CO2]_ktCO2S2",[4]Data!$D:$D,0)-4)/1000,0)</f>
        <v>2725.89975</v>
      </c>
      <c r="M27" s="11">
        <f>IFERROR(HLOOKUP(M$24,Emissions!data,MATCH("EM GHG GAS[ALLC,CO2]_ktCO2S2",[4]Data!$D:$D,0)-4)/1000,0)</f>
        <v>1816.87888</v>
      </c>
      <c r="N27" s="11">
        <f>IFERROR(HLOOKUP(N$24,Emissions!data,MATCH("EM GHG GAS[ALLC,CO2]_ktCO2S2",[4]Data!$D:$D,0)-4)/1000,0)</f>
        <v>1125.45688</v>
      </c>
      <c r="O27" s="1"/>
      <c r="P27" s="1"/>
      <c r="Q27" s="1"/>
      <c r="R27" s="1"/>
      <c r="S27" s="1"/>
      <c r="T27" s="1"/>
      <c r="U27" s="1"/>
      <c r="V27" s="1"/>
      <c r="W27" s="1"/>
    </row>
    <row r="28" spans="1:23" ht="15" customHeight="1" x14ac:dyDescent="0.15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" customHeight="1" x14ac:dyDescent="0.15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0.100000000000001" customHeight="1" x14ac:dyDescent="0.15">
      <c r="A30" s="1"/>
      <c r="B30" s="33" t="s">
        <v>88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40" t="s">
        <v>21</v>
      </c>
      <c r="N30" s="40"/>
      <c r="P30" s="1"/>
      <c r="Q30" s="1"/>
      <c r="R30" s="1"/>
      <c r="S30" s="1"/>
      <c r="T30" s="1"/>
      <c r="U30" s="1"/>
      <c r="V30" s="1"/>
      <c r="W30" s="1"/>
    </row>
    <row r="31" spans="1:23" ht="15" customHeight="1" x14ac:dyDescent="0.15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" customHeight="1" x14ac:dyDescent="0.15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" customHeight="1" x14ac:dyDescent="0.15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" customHeight="1" x14ac:dyDescent="0.15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" customHeight="1" x14ac:dyDescent="0.15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" customHeight="1" x14ac:dyDescent="0.15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" customHeight="1" x14ac:dyDescent="0.15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customHeight="1" x14ac:dyDescent="0.15">
      <c r="A38" s="1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customHeight="1" x14ac:dyDescent="0.15">
      <c r="A39" s="1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" customHeight="1" x14ac:dyDescent="0.15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customHeight="1" x14ac:dyDescent="0.15">
      <c r="A41" s="1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 x14ac:dyDescent="0.15">
      <c r="A42" s="1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 x14ac:dyDescent="0.15">
      <c r="A43" s="1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customHeight="1" x14ac:dyDescent="0.15">
      <c r="A44" s="1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customHeight="1" x14ac:dyDescent="0.1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customHeight="1" x14ac:dyDescent="0.15">
      <c r="A46" s="1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" customHeight="1" x14ac:dyDescent="0.15">
      <c r="A47" s="1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0.100000000000001" customHeight="1" x14ac:dyDescent="0.15">
      <c r="A48" s="1"/>
      <c r="B48" s="6" t="s">
        <v>9</v>
      </c>
      <c r="C48" s="7" t="s">
        <v>4</v>
      </c>
      <c r="D48" s="15">
        <v>2000</v>
      </c>
      <c r="E48" s="15">
        <v>2005</v>
      </c>
      <c r="F48" s="15">
        <v>2010</v>
      </c>
      <c r="G48" s="15">
        <v>2015</v>
      </c>
      <c r="H48" s="15">
        <v>2020</v>
      </c>
      <c r="I48" s="8">
        <v>2025</v>
      </c>
      <c r="J48" s="8">
        <v>2030</v>
      </c>
      <c r="K48" s="8">
        <v>2035</v>
      </c>
      <c r="L48" s="8">
        <v>2040</v>
      </c>
      <c r="M48" s="8">
        <v>2045</v>
      </c>
      <c r="N48" s="8">
        <v>2050</v>
      </c>
      <c r="O48" s="1"/>
      <c r="P48" s="1"/>
      <c r="Q48" s="1"/>
      <c r="R48" s="1"/>
      <c r="S48" s="1"/>
      <c r="T48" s="1"/>
      <c r="U48" s="1"/>
      <c r="V48" s="1"/>
      <c r="W48" s="1"/>
    </row>
    <row r="49" spans="1:23" ht="15" customHeight="1" x14ac:dyDescent="0.15">
      <c r="A49" s="1"/>
      <c r="B49" s="37" t="s">
        <v>89</v>
      </c>
      <c r="C49" s="3" t="s">
        <v>23</v>
      </c>
      <c r="D49" s="12">
        <f>IFERROR(HLOOKUP(D$24,Emissions!data,MATCH("EM CO2pPOP[ALLC]_tCO2/habS3",[4]Data!$D:$D,0)-4),0)</f>
        <v>2.68</v>
      </c>
      <c r="E49" s="12">
        <f>IFERROR(HLOOKUP(E$24,Emissions!data,MATCH("EM CO2pPOP[ALLC]_tCO2/habS3",[4]Data!$D:$D,0)-4),0)</f>
        <v>4.49</v>
      </c>
      <c r="F49" s="12">
        <f>IFERROR(HLOOKUP(F$24,Emissions!data,MATCH("EM CO2pPOP[ALLC]_tCO2/habS3",[4]Data!$D:$D,0)-4),0)</f>
        <v>6.28</v>
      </c>
      <c r="G49" s="12">
        <f>IFERROR(HLOOKUP(G$24,Emissions!data,MATCH("EM CO2pPOP[ALLC]_tCO2/habS3",[4]Data!$D:$D,0)-4),0)</f>
        <v>7.31</v>
      </c>
      <c r="H49" s="12">
        <f>IFERROR(HLOOKUP(H$24,Emissions!data,MATCH("EM CO2pPOP[ALLC]_tCO2/habS3",[4]Data!$D:$D,0)-4),0)</f>
        <v>7.65</v>
      </c>
      <c r="I49" s="12">
        <f>IFERROR(HLOOKUP(I$24,Emissions!data,MATCH("EM CO2pPOP[ALLC]_tCO2/habS3",[4]Data!$D:$D,0)-4),0)</f>
        <v>8.73</v>
      </c>
      <c r="J49" s="12">
        <f>IFERROR(HLOOKUP(J$24,Emissions!data,MATCH("EM CO2pPOP[ALLC]_tCO2/habS3",[4]Data!$D:$D,0)-4),0)</f>
        <v>8.5299999999999994</v>
      </c>
      <c r="K49" s="12">
        <f>IFERROR(HLOOKUP(K$24,Emissions!data,MATCH("EM CO2pPOP[ALLC]_tCO2/habS3",[4]Data!$D:$D,0)-4),0)</f>
        <v>8.06</v>
      </c>
      <c r="L49" s="12">
        <f>IFERROR(HLOOKUP(L$24,Emissions!data,MATCH("EM CO2pPOP[ALLC]_tCO2/habS3",[4]Data!$D:$D,0)-4),0)</f>
        <v>7.67</v>
      </c>
      <c r="M49" s="12">
        <f>IFERROR(HLOOKUP(M$24,Emissions!data,MATCH("EM CO2pPOP[ALLC]_tCO2/habS3",[4]Data!$D:$D,0)-4),0)</f>
        <v>7.24</v>
      </c>
      <c r="N49" s="12">
        <f>IFERROR(HLOOKUP(N$24,Emissions!data,MATCH("EM CO2pPOP[ALLC]_tCO2/habS3",[4]Data!$D:$D,0)-4),0)</f>
        <v>7.02</v>
      </c>
      <c r="O49" s="1"/>
      <c r="P49" s="1"/>
      <c r="Q49" s="1"/>
      <c r="R49" s="1"/>
      <c r="S49" s="1"/>
      <c r="T49" s="1"/>
      <c r="U49" s="1"/>
      <c r="V49" s="1"/>
      <c r="W49" s="1"/>
    </row>
    <row r="50" spans="1:23" ht="15" customHeight="1" x14ac:dyDescent="0.15">
      <c r="A50" s="1"/>
      <c r="B50" s="38"/>
      <c r="C50" s="4" t="s">
        <v>24</v>
      </c>
      <c r="D50" s="12">
        <f>IFERROR(HLOOKUP(D$24,Emissions!data,MATCH("EM CO2pPOP[ALLC]_tCO2/habS1",[4]Data!$D:$D,0)-4),0)</f>
        <v>2.68</v>
      </c>
      <c r="E50" s="12">
        <f>IFERROR(HLOOKUP(E$24,Emissions!data,MATCH("EM CO2pPOP[ALLC]_tCO2/habS1",[4]Data!$D:$D,0)-4),0)</f>
        <v>4.49</v>
      </c>
      <c r="F50" s="12">
        <f>IFERROR(HLOOKUP(F$24,Emissions!data,MATCH("EM CO2pPOP[ALLC]_tCO2/habS1",[4]Data!$D:$D,0)-4),0)</f>
        <v>6.28</v>
      </c>
      <c r="G50" s="12">
        <f>IFERROR(HLOOKUP(G$24,Emissions!data,MATCH("EM CO2pPOP[ALLC]_tCO2/habS1",[4]Data!$D:$D,0)-4),0)</f>
        <v>7.31</v>
      </c>
      <c r="H50" s="12">
        <f>IFERROR(HLOOKUP(H$24,Emissions!data,MATCH("EM CO2pPOP[ALLC]_tCO2/habS1",[4]Data!$D:$D,0)-4),0)</f>
        <v>7.65</v>
      </c>
      <c r="I50" s="12">
        <f>IFERROR(HLOOKUP(I$24,Emissions!data,MATCH("EM CO2pPOP[ALLC]_tCO2/habS1",[4]Data!$D:$D,0)-4),0)</f>
        <v>8.6</v>
      </c>
      <c r="J50" s="12">
        <f>IFERROR(HLOOKUP(J$24,Emissions!data,MATCH("EM CO2pPOP[ALLC]_tCO2/habS1",[4]Data!$D:$D,0)-4),0)</f>
        <v>7.26</v>
      </c>
      <c r="K50" s="12">
        <f>IFERROR(HLOOKUP(K$24,Emissions!data,MATCH("EM CO2pPOP[ALLC]_tCO2/habS1",[4]Data!$D:$D,0)-4),0)</f>
        <v>4.8</v>
      </c>
      <c r="L50" s="12">
        <f>IFERROR(HLOOKUP(L$24,Emissions!data,MATCH("EM CO2pPOP[ALLC]_tCO2/habS1",[4]Data!$D:$D,0)-4),0)</f>
        <v>2.89</v>
      </c>
      <c r="M50" s="12">
        <f>IFERROR(HLOOKUP(M$24,Emissions!data,MATCH("EM CO2pPOP[ALLC]_tCO2/habS1",[4]Data!$D:$D,0)-4),0)</f>
        <v>1.64</v>
      </c>
      <c r="N50" s="12">
        <f>IFERROR(HLOOKUP(N$24,Emissions!data,MATCH("EM CO2pPOP[ALLC]_tCO2/habS1",[4]Data!$D:$D,0)-4),0)</f>
        <v>1.0900000000000001</v>
      </c>
      <c r="O50" s="1"/>
      <c r="P50" s="1"/>
      <c r="Q50" s="1"/>
      <c r="R50" s="1"/>
      <c r="S50" s="1"/>
      <c r="T50" s="1"/>
      <c r="U50" s="1"/>
      <c r="V50" s="1"/>
      <c r="W50" s="1"/>
    </row>
    <row r="51" spans="1:23" ht="15" customHeight="1" x14ac:dyDescent="0.15">
      <c r="A51" s="1"/>
      <c r="B51" s="39"/>
      <c r="C51" s="4" t="s">
        <v>25</v>
      </c>
      <c r="D51" s="12">
        <f>IFERROR(HLOOKUP(D$24,Emissions!data,MATCH("EM CO2pPOP[ALLC]_tCO2/habS2",[4]Data!$D:$D,0)-4),0)</f>
        <v>2.68</v>
      </c>
      <c r="E51" s="12">
        <f>IFERROR(HLOOKUP(E$24,Emissions!data,MATCH("EM CO2pPOP[ALLC]_tCO2/habS2",[4]Data!$D:$D,0)-4),0)</f>
        <v>4.49</v>
      </c>
      <c r="F51" s="12">
        <f>IFERROR(HLOOKUP(F$24,Emissions!data,MATCH("EM CO2pPOP[ALLC]_tCO2/habS2",[4]Data!$D:$D,0)-4),0)</f>
        <v>6.28</v>
      </c>
      <c r="G51" s="12">
        <f>IFERROR(HLOOKUP(G$24,Emissions!data,MATCH("EM CO2pPOP[ALLC]_tCO2/habS2",[4]Data!$D:$D,0)-4),0)</f>
        <v>7.31</v>
      </c>
      <c r="H51" s="12">
        <f>IFERROR(HLOOKUP(H$24,Emissions!data,MATCH("EM CO2pPOP[ALLC]_tCO2/habS2",[4]Data!$D:$D,0)-4),0)</f>
        <v>7.65</v>
      </c>
      <c r="I51" s="12">
        <f>IFERROR(HLOOKUP(I$24,Emissions!data,MATCH("EM CO2pPOP[ALLC]_tCO2/habS2",[4]Data!$D:$D,0)-4),0)</f>
        <v>8.5</v>
      </c>
      <c r="J51" s="12">
        <f>IFERROR(HLOOKUP(J$24,Emissions!data,MATCH("EM CO2pPOP[ALLC]_tCO2/habS2",[4]Data!$D:$D,0)-4),0)</f>
        <v>6.31</v>
      </c>
      <c r="K51" s="12">
        <f>IFERROR(HLOOKUP(K$24,Emissions!data,MATCH("EM CO2pPOP[ALLC]_tCO2/habS2",[4]Data!$D:$D,0)-4),0)</f>
        <v>2.94</v>
      </c>
      <c r="L51" s="12">
        <f>IFERROR(HLOOKUP(L$24,Emissions!data,MATCH("EM CO2pPOP[ALLC]_tCO2/habS2",[4]Data!$D:$D,0)-4),0)</f>
        <v>1.39</v>
      </c>
      <c r="M51" s="12">
        <f>IFERROR(HLOOKUP(M$24,Emissions!data,MATCH("EM CO2pPOP[ALLC]_tCO2/habS2",[4]Data!$D:$D,0)-4),0)</f>
        <v>0.91</v>
      </c>
      <c r="N51" s="12">
        <f>IFERROR(HLOOKUP(N$24,Emissions!data,MATCH("EM CO2pPOP[ALLC]_tCO2/habS2",[4]Data!$D:$D,0)-4),0)</f>
        <v>0.57999999999999996</v>
      </c>
      <c r="O51" s="1"/>
      <c r="P51" s="1"/>
      <c r="Q51" s="1"/>
      <c r="R51" s="1"/>
      <c r="S51" s="1"/>
      <c r="T51" s="1"/>
      <c r="U51" s="1"/>
      <c r="V51" s="1"/>
      <c r="W51" s="1"/>
    </row>
    <row r="52" spans="1:23" ht="15" customHeight="1" x14ac:dyDescent="0.15">
      <c r="A52" s="1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" customHeight="1" x14ac:dyDescent="0.15">
      <c r="A53" s="1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0.100000000000001" customHeight="1" x14ac:dyDescent="0.15">
      <c r="A54" s="1"/>
      <c r="B54" s="33" t="s">
        <v>90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40" t="s">
        <v>21</v>
      </c>
      <c r="N54" s="40"/>
      <c r="P54" s="1"/>
      <c r="Q54" s="1"/>
      <c r="R54" s="1"/>
      <c r="S54" s="1"/>
      <c r="T54" s="1"/>
      <c r="U54" s="1"/>
      <c r="V54" s="1"/>
      <c r="W54" s="1"/>
    </row>
    <row r="55" spans="1:23" ht="15" customHeight="1" x14ac:dyDescent="0.15">
      <c r="A55" s="1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" customHeight="1" x14ac:dyDescent="0.15">
      <c r="A56" s="1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 customHeight="1" x14ac:dyDescent="0.15">
      <c r="A57" s="1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" customHeight="1" x14ac:dyDescent="0.15">
      <c r="A58" s="1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" customHeight="1" x14ac:dyDescent="0.15">
      <c r="A59" s="1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" customHeight="1" x14ac:dyDescent="0.15">
      <c r="A60" s="1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" customHeight="1" x14ac:dyDescent="0.15">
      <c r="A61" s="1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" customHeight="1" x14ac:dyDescent="0.15">
      <c r="A62" s="1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" customHeight="1" x14ac:dyDescent="0.15">
      <c r="A63" s="1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" customHeight="1" x14ac:dyDescent="0.15">
      <c r="A64" s="1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customHeight="1" x14ac:dyDescent="0.15">
      <c r="A65" s="1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" customHeight="1" x14ac:dyDescent="0.15">
      <c r="A66" s="1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" customHeight="1" x14ac:dyDescent="0.15">
      <c r="A67" s="1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" customHeight="1" x14ac:dyDescent="0.15">
      <c r="A68" s="1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" customHeight="1" x14ac:dyDescent="0.15">
      <c r="A69" s="1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" customHeight="1" x14ac:dyDescent="0.15">
      <c r="A70" s="1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" customHeight="1" x14ac:dyDescent="0.15">
      <c r="A71" s="1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0.100000000000001" customHeight="1" x14ac:dyDescent="0.15">
      <c r="A72" s="1"/>
      <c r="B72" s="6" t="s">
        <v>326</v>
      </c>
      <c r="C72" s="7" t="s">
        <v>4</v>
      </c>
      <c r="D72" s="15">
        <v>2000</v>
      </c>
      <c r="E72" s="15">
        <v>2005</v>
      </c>
      <c r="F72" s="15">
        <v>2010</v>
      </c>
      <c r="G72" s="15">
        <v>2015</v>
      </c>
      <c r="H72" s="15">
        <v>2020</v>
      </c>
      <c r="I72" s="8">
        <v>2025</v>
      </c>
      <c r="J72" s="8">
        <v>2030</v>
      </c>
      <c r="K72" s="8">
        <v>2035</v>
      </c>
      <c r="L72" s="8">
        <v>2040</v>
      </c>
      <c r="M72" s="8">
        <v>2045</v>
      </c>
      <c r="N72" s="8">
        <v>2050</v>
      </c>
      <c r="O72" s="1"/>
      <c r="P72" s="1"/>
      <c r="Q72" s="1"/>
      <c r="R72" s="1"/>
      <c r="S72" s="1"/>
      <c r="T72" s="1"/>
      <c r="U72" s="1"/>
      <c r="V72" s="1"/>
      <c r="W72" s="1"/>
    </row>
    <row r="73" spans="1:23" ht="15" customHeight="1" x14ac:dyDescent="0.15">
      <c r="A73" s="1"/>
      <c r="B73" s="37" t="s">
        <v>54</v>
      </c>
      <c r="C73" s="3" t="s">
        <v>23</v>
      </c>
      <c r="D73" s="13">
        <f>IFERROR(HLOOKUP(D$24,Emissions!data,MATCH("EM CO2pGDP[ALLC]_tCO2/MUS$15ppaS3",[4]Data!$D:$D,0)-4),0)</f>
        <v>762.95</v>
      </c>
      <c r="E73" s="13">
        <f>IFERROR(HLOOKUP(E$24,Emissions!data,MATCH("EM CO2pGDP[ALLC]_tCO2/MUS$15ppaS3",[4]Data!$D:$D,0)-4),0)</f>
        <v>828.44</v>
      </c>
      <c r="F73" s="13">
        <f>IFERROR(HLOOKUP(F$24,Emissions!data,MATCH("EM CO2pGDP[ALLC]_tCO2/MUS$15ppaS3",[4]Data!$D:$D,0)-4),0)</f>
        <v>694.72</v>
      </c>
      <c r="G73" s="13">
        <f>IFERROR(HLOOKUP(G$24,Emissions!data,MATCH("EM CO2pGDP[ALLC]_tCO2/MUS$15ppaS3",[4]Data!$D:$D,0)-4),0)</f>
        <v>569.91999999999996</v>
      </c>
      <c r="H73" s="13">
        <f>IFERROR(HLOOKUP(H$24,Emissions!data,MATCH("EM CO2pGDP[ALLC]_tCO2/MUS$15ppaS3",[4]Data!$D:$D,0)-4),0)</f>
        <v>461.6</v>
      </c>
      <c r="I73" s="13">
        <f>IFERROR(HLOOKUP(I$24,Emissions!data,MATCH("EM CO2pGDP[ALLC]_tCO2/MUS$15ppaS3",[4]Data!$D:$D,0)-4),0)</f>
        <v>410.46</v>
      </c>
      <c r="J73" s="13">
        <f>IFERROR(HLOOKUP(J$24,Emissions!data,MATCH("EM CO2pGDP[ALLC]_tCO2/MUS$15ppaS3",[4]Data!$D:$D,0)-4),0)</f>
        <v>332.28</v>
      </c>
      <c r="K73" s="13">
        <f>IFERROR(HLOOKUP(K$24,Emissions!data,MATCH("EM CO2pGDP[ALLC]_tCO2/MUS$15ppaS3",[4]Data!$D:$D,0)-4),0)</f>
        <v>272.41000000000003</v>
      </c>
      <c r="L73" s="13">
        <f>IFERROR(HLOOKUP(L$24,Emissions!data,MATCH("EM CO2pGDP[ALLC]_tCO2/MUS$15ppaS3",[4]Data!$D:$D,0)-4),0)</f>
        <v>230.1</v>
      </c>
      <c r="M73" s="13">
        <f>IFERROR(HLOOKUP(M$24,Emissions!data,MATCH("EM CO2pGDP[ALLC]_tCO2/MUS$15ppaS3",[4]Data!$D:$D,0)-4),0)</f>
        <v>196.22</v>
      </c>
      <c r="N73" s="13">
        <f>IFERROR(HLOOKUP(N$24,Emissions!data,MATCH("EM CO2pGDP[ALLC]_tCO2/MUS$15ppaS3",[4]Data!$D:$D,0)-4),0)</f>
        <v>173.85</v>
      </c>
      <c r="O73" s="1"/>
      <c r="P73" s="1"/>
      <c r="Q73" s="1"/>
      <c r="R73" s="1"/>
      <c r="S73" s="1"/>
      <c r="T73" s="1"/>
      <c r="U73" s="1"/>
      <c r="V73" s="1"/>
      <c r="W73" s="1"/>
    </row>
    <row r="74" spans="1:23" ht="15" customHeight="1" x14ac:dyDescent="0.15">
      <c r="A74" s="1"/>
      <c r="B74" s="38"/>
      <c r="C74" s="4" t="s">
        <v>24</v>
      </c>
      <c r="D74" s="13">
        <f>IFERROR(HLOOKUP(D$24,Emissions!data,MATCH("EM CO2pGDP[ALLC]_tCO2/MUS$15ppaS1",[4]Data!$D:$D,0)-4),0)</f>
        <v>762.95</v>
      </c>
      <c r="E74" s="13">
        <f>IFERROR(HLOOKUP(E$24,Emissions!data,MATCH("EM CO2pGDP[ALLC]_tCO2/MUS$15ppaS1",[4]Data!$D:$D,0)-4),0)</f>
        <v>828.44</v>
      </c>
      <c r="F74" s="13">
        <f>IFERROR(HLOOKUP(F$24,Emissions!data,MATCH("EM CO2pGDP[ALLC]_tCO2/MUS$15ppaS1",[4]Data!$D:$D,0)-4),0)</f>
        <v>694.72</v>
      </c>
      <c r="G74" s="13">
        <f>IFERROR(HLOOKUP(G$24,Emissions!data,MATCH("EM CO2pGDP[ALLC]_tCO2/MUS$15ppaS1",[4]Data!$D:$D,0)-4),0)</f>
        <v>569.91999999999996</v>
      </c>
      <c r="H74" s="13">
        <f>IFERROR(HLOOKUP(H$24,Emissions!data,MATCH("EM CO2pGDP[ALLC]_tCO2/MUS$15ppaS1",[4]Data!$D:$D,0)-4),0)</f>
        <v>461.6</v>
      </c>
      <c r="I74" s="13">
        <f>IFERROR(HLOOKUP(I$24,Emissions!data,MATCH("EM CO2pGDP[ALLC]_tCO2/MUS$15ppaS1",[4]Data!$D:$D,0)-4),0)</f>
        <v>404.61</v>
      </c>
      <c r="J74" s="13">
        <f>IFERROR(HLOOKUP(J$24,Emissions!data,MATCH("EM CO2pGDP[ALLC]_tCO2/MUS$15ppaS1",[4]Data!$D:$D,0)-4),0)</f>
        <v>282.91000000000003</v>
      </c>
      <c r="K74" s="13">
        <f>IFERROR(HLOOKUP(K$24,Emissions!data,MATCH("EM CO2pGDP[ALLC]_tCO2/MUS$15ppaS1",[4]Data!$D:$D,0)-4),0)</f>
        <v>162.21</v>
      </c>
      <c r="L74" s="13">
        <f>IFERROR(HLOOKUP(L$24,Emissions!data,MATCH("EM CO2pGDP[ALLC]_tCO2/MUS$15ppaS1",[4]Data!$D:$D,0)-4),0)</f>
        <v>86.82</v>
      </c>
      <c r="M74" s="13">
        <f>IFERROR(HLOOKUP(M$24,Emissions!data,MATCH("EM CO2pGDP[ALLC]_tCO2/MUS$15ppaS1",[4]Data!$D:$D,0)-4),0)</f>
        <v>44.42</v>
      </c>
      <c r="N74" s="13">
        <f>IFERROR(HLOOKUP(N$24,Emissions!data,MATCH("EM CO2pGDP[ALLC]_tCO2/MUS$15ppaS1",[4]Data!$D:$D,0)-4),0)</f>
        <v>27.06</v>
      </c>
      <c r="O74" s="1"/>
      <c r="P74" s="1"/>
      <c r="Q74" s="1"/>
      <c r="R74" s="1"/>
      <c r="S74" s="1"/>
      <c r="T74" s="1"/>
      <c r="U74" s="1"/>
      <c r="V74" s="1"/>
      <c r="W74" s="1"/>
    </row>
    <row r="75" spans="1:23" ht="15" customHeight="1" x14ac:dyDescent="0.15">
      <c r="A75" s="1"/>
      <c r="B75" s="39"/>
      <c r="C75" s="4" t="s">
        <v>25</v>
      </c>
      <c r="D75" s="13">
        <f>IFERROR(HLOOKUP(D$24,Emissions!data,MATCH("EM CO2pGDP[ALLC]_tCO2/MUS$15ppaS2",[4]Data!$D:$D,0)-4),0)</f>
        <v>762.95</v>
      </c>
      <c r="E75" s="13">
        <f>IFERROR(HLOOKUP(E$24,Emissions!data,MATCH("EM CO2pGDP[ALLC]_tCO2/MUS$15ppaS2",[4]Data!$D:$D,0)-4),0)</f>
        <v>828.44</v>
      </c>
      <c r="F75" s="13">
        <f>IFERROR(HLOOKUP(F$24,Emissions!data,MATCH("EM CO2pGDP[ALLC]_tCO2/MUS$15ppaS2",[4]Data!$D:$D,0)-4),0)</f>
        <v>694.72</v>
      </c>
      <c r="G75" s="13">
        <f>IFERROR(HLOOKUP(G$24,Emissions!data,MATCH("EM CO2pGDP[ALLC]_tCO2/MUS$15ppaS2",[4]Data!$D:$D,0)-4),0)</f>
        <v>569.91999999999996</v>
      </c>
      <c r="H75" s="13">
        <f>IFERROR(HLOOKUP(H$24,Emissions!data,MATCH("EM CO2pGDP[ALLC]_tCO2/MUS$15ppaS2",[4]Data!$D:$D,0)-4),0)</f>
        <v>461.6</v>
      </c>
      <c r="I75" s="13">
        <f>IFERROR(HLOOKUP(I$24,Emissions!data,MATCH("EM CO2pGDP[ALLC]_tCO2/MUS$15ppaS2",[4]Data!$D:$D,0)-4),0)</f>
        <v>399.79</v>
      </c>
      <c r="J75" s="13">
        <f>IFERROR(HLOOKUP(J$24,Emissions!data,MATCH("EM CO2pGDP[ALLC]_tCO2/MUS$15ppaS2",[4]Data!$D:$D,0)-4),0)</f>
        <v>245.7</v>
      </c>
      <c r="K75" s="13">
        <f>IFERROR(HLOOKUP(K$24,Emissions!data,MATCH("EM CO2pGDP[ALLC]_tCO2/MUS$15ppaS2",[4]Data!$D:$D,0)-4),0)</f>
        <v>99.45</v>
      </c>
      <c r="L75" s="13">
        <f>IFERROR(HLOOKUP(L$24,Emissions!data,MATCH("EM CO2pGDP[ALLC]_tCO2/MUS$15ppaS2",[4]Data!$D:$D,0)-4),0)</f>
        <v>41.84</v>
      </c>
      <c r="M75" s="13">
        <f>IFERROR(HLOOKUP(M$24,Emissions!data,MATCH("EM CO2pGDP[ALLC]_tCO2/MUS$15ppaS2",[4]Data!$D:$D,0)-4),0)</f>
        <v>24.62</v>
      </c>
      <c r="N75" s="13">
        <f>IFERROR(HLOOKUP(N$24,Emissions!data,MATCH("EM CO2pGDP[ALLC]_tCO2/MUS$15ppaS2",[4]Data!$D:$D,0)-4),0)</f>
        <v>14.34</v>
      </c>
      <c r="O75" s="1"/>
      <c r="P75" s="1"/>
      <c r="Q75" s="1"/>
      <c r="R75" s="1"/>
      <c r="S75" s="1"/>
      <c r="T75" s="1"/>
      <c r="U75" s="1"/>
      <c r="V75" s="1"/>
      <c r="W75" s="1"/>
    </row>
    <row r="76" spans="1:23" ht="15" customHeight="1" x14ac:dyDescent="0.15">
      <c r="A76" s="1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" customHeight="1" x14ac:dyDescent="0.15">
      <c r="A77" s="1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" customHeight="1" x14ac:dyDescent="0.15">
      <c r="A78" s="1"/>
      <c r="B78" s="1" t="s">
        <v>34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" customHeight="1" x14ac:dyDescent="0.15">
      <c r="A80" s="1"/>
      <c r="B80" s="1" t="s">
        <v>13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</sheetData>
  <mergeCells count="6">
    <mergeCell ref="M6:N6"/>
    <mergeCell ref="B25:B27"/>
    <mergeCell ref="M30:N30"/>
    <mergeCell ref="B49:B51"/>
    <mergeCell ref="M54:N54"/>
    <mergeCell ref="B73:B75"/>
  </mergeCells>
  <conditionalFormatting sqref="C1:K5 C7:K23">
    <cfRule type="cellIs" dxfId="22" priority="13" operator="equal">
      <formula>"n.a."</formula>
    </cfRule>
  </conditionalFormatting>
  <conditionalFormatting sqref="C28:K29">
    <cfRule type="cellIs" dxfId="21" priority="11" operator="equal">
      <formula>"n.a."</formula>
    </cfRule>
  </conditionalFormatting>
  <conditionalFormatting sqref="C31:K47">
    <cfRule type="cellIs" dxfId="20" priority="10" operator="equal">
      <formula>"n.a."</formula>
    </cfRule>
  </conditionalFormatting>
  <conditionalFormatting sqref="C52:K53">
    <cfRule type="cellIs" dxfId="19" priority="8" operator="equal">
      <formula>"n.a."</formula>
    </cfRule>
  </conditionalFormatting>
  <conditionalFormatting sqref="C55:K71">
    <cfRule type="cellIs" dxfId="18" priority="7" operator="equal">
      <formula>"n.a."</formula>
    </cfRule>
  </conditionalFormatting>
  <conditionalFormatting sqref="C76:K1048576">
    <cfRule type="cellIs" dxfId="17" priority="5" operator="equal">
      <formula>"n.a."</formula>
    </cfRule>
  </conditionalFormatting>
  <conditionalFormatting sqref="C24:N24">
    <cfRule type="cellIs" dxfId="16" priority="3" operator="equal">
      <formula>"n.a."</formula>
    </cfRule>
  </conditionalFormatting>
  <conditionalFormatting sqref="C48:N48">
    <cfRule type="cellIs" dxfId="15" priority="2" operator="equal">
      <formula>"n.a."</formula>
    </cfRule>
  </conditionalFormatting>
  <conditionalFormatting sqref="C72:N72">
    <cfRule type="cellIs" dxfId="14" priority="1" operator="equal">
      <formula>"n.a."</formula>
    </cfRule>
  </conditionalFormatting>
  <conditionalFormatting sqref="D25:N27">
    <cfRule type="cellIs" dxfId="13" priority="12" operator="equal">
      <formula>"n.a."</formula>
    </cfRule>
  </conditionalFormatting>
  <conditionalFormatting sqref="D49:N51">
    <cfRule type="cellIs" dxfId="12" priority="9" operator="equal">
      <formula>"n.a."</formula>
    </cfRule>
  </conditionalFormatting>
  <conditionalFormatting sqref="D73:N75">
    <cfRule type="cellIs" dxfId="11" priority="6" operator="equal">
      <formula>"n.a."</formula>
    </cfRule>
  </conditionalFormatting>
  <conditionalFormatting sqref="L2:O3">
    <cfRule type="cellIs" dxfId="10" priority="4" operator="equal">
      <formula>"n.a."</formula>
    </cfRule>
  </conditionalFormatting>
  <hyperlinks>
    <hyperlink ref="B4" r:id="rId1" xr:uid="{84F595E4-9628-4B2B-A377-72A19C64944D}"/>
    <hyperlink ref="M6:N6" location="Intro!Scenario_definitions" display="Read Scenario Definition" xr:uid="{9D4ED918-27FE-4DDD-8116-35B18B643E37}"/>
    <hyperlink ref="M30:N30" location="Intro!Scenario_definitions" display="Read Scenario Definition" xr:uid="{D4AC871D-75F6-4D95-89E2-14DF8BC463E5}"/>
    <hyperlink ref="M54:N54" location="Intro!Scenario_definitions" display="Read Scenario Definition" xr:uid="{334CC43C-9866-4351-870B-416636172C08}"/>
  </hyperlinks>
  <pageMargins left="0.70866141732283472" right="0.70866141732283472" top="0.74803149606299213" bottom="0.74803149606299213" header="0.31496062992125984" footer="0.31496062992125984"/>
  <pageSetup paperSize="9" scale="77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8645-CC58-4FF1-877C-4BA8858D8034}">
  <sheetPr codeName="Feuil12">
    <tabColor theme="4"/>
    <pageSetUpPr fitToPage="1"/>
  </sheetPr>
  <dimension ref="A1:W81"/>
  <sheetViews>
    <sheetView zoomScaleNormal="100" workbookViewId="0">
      <selection sqref="A1:XFD5"/>
    </sheetView>
  </sheetViews>
  <sheetFormatPr baseColWidth="10" defaultColWidth="10" defaultRowHeight="15" customHeight="1" x14ac:dyDescent="0.15"/>
  <cols>
    <col min="1" max="1" width="3.7109375" customWidth="1"/>
    <col min="2" max="2" width="35.7109375" customWidth="1"/>
    <col min="3" max="3" width="13.7109375" customWidth="1"/>
    <col min="4" max="7" width="11.85546875" customWidth="1"/>
    <col min="8" max="14" width="11.85546875" bestFit="1" customWidth="1"/>
  </cols>
  <sheetData>
    <row r="1" spans="1:23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 x14ac:dyDescent="0.15">
      <c r="A2" s="17"/>
      <c r="B2" s="18" t="s">
        <v>18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"/>
      <c r="Q2" s="1"/>
      <c r="R2" s="1"/>
      <c r="S2" s="1"/>
      <c r="T2" s="1"/>
      <c r="U2" s="1"/>
      <c r="V2" s="1"/>
      <c r="W2" s="1"/>
    </row>
    <row r="3" spans="1:23" ht="15" customHeight="1" x14ac:dyDescent="0.15">
      <c r="A3" s="2"/>
      <c r="B3" s="9" t="str">
        <f>[5]Data!A2&amp;" Energy Projections"</f>
        <v>Canada Energy Projections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 t="str">
        <f>[5]Data!D2&amp;""</f>
        <v>06-2025</v>
      </c>
      <c r="O3" s="2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15">
      <c r="A4" s="1"/>
      <c r="B4" s="10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3.5" customHeight="1" x14ac:dyDescent="0.15">
      <c r="A5" s="1"/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3.5" customHeight="1" x14ac:dyDescent="0.15">
      <c r="A6" s="1"/>
      <c r="B6" s="20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3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0.100000000000001" customHeight="1" x14ac:dyDescent="0.15">
      <c r="A8" s="1"/>
      <c r="B8" s="33" t="s">
        <v>45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45"/>
      <c r="N8" s="45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15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15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15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15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1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1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1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15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15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1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15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15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15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customHeight="1" x14ac:dyDescent="0.15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customHeight="1" x14ac:dyDescent="0.15">
      <c r="A23" s="1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" customHeight="1" x14ac:dyDescent="0.15">
      <c r="A24" s="1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" customHeight="1" x14ac:dyDescent="0.15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0.100000000000001" customHeight="1" x14ac:dyDescent="0.15">
      <c r="A26" s="1"/>
      <c r="B26" s="48" t="s">
        <v>6</v>
      </c>
      <c r="C26" s="49"/>
      <c r="D26" s="15">
        <v>2000</v>
      </c>
      <c r="E26" s="15">
        <v>2005</v>
      </c>
      <c r="F26" s="15">
        <v>2010</v>
      </c>
      <c r="G26" s="15">
        <v>2015</v>
      </c>
      <c r="H26" s="15">
        <v>2020</v>
      </c>
      <c r="I26" s="8">
        <v>2025</v>
      </c>
      <c r="J26" s="8">
        <v>2030</v>
      </c>
      <c r="K26" s="8">
        <v>2035</v>
      </c>
      <c r="L26" s="8">
        <v>2040</v>
      </c>
      <c r="M26" s="8">
        <v>2045</v>
      </c>
      <c r="N26" s="8">
        <v>2050</v>
      </c>
      <c r="O26" s="1"/>
      <c r="P26" s="1"/>
      <c r="Q26" s="1"/>
      <c r="R26" s="1"/>
      <c r="S26" s="1"/>
      <c r="T26" s="1"/>
      <c r="U26" s="1"/>
      <c r="V26" s="1"/>
      <c r="W26" s="1"/>
    </row>
    <row r="27" spans="1:23" ht="15" customHeight="1" x14ac:dyDescent="0.15">
      <c r="A27" s="1"/>
      <c r="B27" s="50" t="s">
        <v>45</v>
      </c>
      <c r="C27" s="51"/>
      <c r="D27" s="13">
        <f>IFERROR(HLOOKUP(D$26,'Macro drivers'!data,MATCH("GDPGRW[ALLC]_%S3",[5]Data!$D:$D,0)-4),0)</f>
        <v>5.18</v>
      </c>
      <c r="E27" s="13">
        <f>IFERROR(HLOOKUP(E$26,'Macro drivers'!data,MATCH("GDPGRW[ALLC]_%S3",[5]Data!$D:$D,0)-4),0)</f>
        <v>3.2</v>
      </c>
      <c r="F27" s="13">
        <f>IFERROR(HLOOKUP(F$26,'Macro drivers'!data,MATCH("GDPGRW[ALLC]_%S3",[5]Data!$D:$D,0)-4),0)</f>
        <v>3.09</v>
      </c>
      <c r="G27" s="13">
        <f>IFERROR(HLOOKUP(G$26,'Macro drivers'!data,MATCH("GDPGRW[ALLC]_%S3",[5]Data!$D:$D,0)-4),0)</f>
        <v>0.66</v>
      </c>
      <c r="H27" s="13">
        <f>IFERROR(HLOOKUP(H$26,'Macro drivers'!data,MATCH("GDPGRW[ALLC]_%S3",[5]Data!$D:$D,0)-4),0)</f>
        <v>-5.07</v>
      </c>
      <c r="I27" s="13">
        <f>IFERROR(HLOOKUP(I$26,'Macro drivers'!data,MATCH("GDPGRW[ALLC]_%S3",[5]Data!$D:$D,0)-4),0)</f>
        <v>2.2999999999999998</v>
      </c>
      <c r="J27" s="13">
        <f>IFERROR(HLOOKUP(J$26,'Macro drivers'!data,MATCH("GDPGRW[ALLC]_%S3",[5]Data!$D:$D,0)-4),0)</f>
        <v>1.78</v>
      </c>
      <c r="K27" s="13">
        <f>IFERROR(HLOOKUP(K$26,'Macro drivers'!data,MATCH("GDPGRW[ALLC]_%S3",[5]Data!$D:$D,0)-4),0)</f>
        <v>1.76</v>
      </c>
      <c r="L27" s="13">
        <f>IFERROR(HLOOKUP(L$26,'Macro drivers'!data,MATCH("GDPGRW[ALLC]_%S3",[5]Data!$D:$D,0)-4),0)</f>
        <v>1.72</v>
      </c>
      <c r="M27" s="13">
        <f>IFERROR(HLOOKUP(M$26,'Macro drivers'!data,MATCH("GDPGRW[ALLC]_%S3",[5]Data!$D:$D,0)-4),0)</f>
        <v>1.64</v>
      </c>
      <c r="N27" s="13">
        <f>IFERROR(HLOOKUP(N$26,'Macro drivers'!data,MATCH("GDPGRW[ALLC]_%S3",[5]Data!$D:$D,0)-4),0)</f>
        <v>1.55</v>
      </c>
      <c r="O27" s="1"/>
      <c r="P27" s="1"/>
      <c r="Q27" s="1"/>
      <c r="R27" s="1"/>
      <c r="S27" s="1"/>
      <c r="T27" s="1"/>
      <c r="U27" s="1"/>
      <c r="V27" s="1"/>
      <c r="W27" s="1"/>
    </row>
    <row r="28" spans="1:23" ht="15" customHeight="1" x14ac:dyDescent="0.15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" customHeight="1" x14ac:dyDescent="0.15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0.100000000000001" customHeight="1" x14ac:dyDescent="0.15">
      <c r="A30" s="1"/>
      <c r="B30" s="33" t="s">
        <v>46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45"/>
      <c r="N30" s="45"/>
      <c r="O30" s="1"/>
      <c r="P30" s="1"/>
      <c r="Q30" s="1"/>
      <c r="R30" s="1"/>
      <c r="S30" s="1"/>
      <c r="T30" s="1"/>
      <c r="U30" s="1"/>
      <c r="V30" s="1"/>
      <c r="W30" s="1"/>
    </row>
    <row r="31" spans="1:23" ht="15" customHeight="1" x14ac:dyDescent="0.15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" customHeight="1" x14ac:dyDescent="0.15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" customHeight="1" x14ac:dyDescent="0.15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" customHeight="1" x14ac:dyDescent="0.15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" customHeight="1" x14ac:dyDescent="0.15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" customHeight="1" x14ac:dyDescent="0.15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" customHeight="1" x14ac:dyDescent="0.15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customHeight="1" x14ac:dyDescent="0.15">
      <c r="A38" s="1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customHeight="1" x14ac:dyDescent="0.15">
      <c r="A39" s="1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" customHeight="1" x14ac:dyDescent="0.15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customHeight="1" x14ac:dyDescent="0.15">
      <c r="A41" s="1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 x14ac:dyDescent="0.15">
      <c r="A42" s="1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 x14ac:dyDescent="0.15">
      <c r="A43" s="1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customHeight="1" x14ac:dyDescent="0.15">
      <c r="A44" s="1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customHeight="1" x14ac:dyDescent="0.1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customHeight="1" x14ac:dyDescent="0.15">
      <c r="A46" s="1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" customHeight="1" x14ac:dyDescent="0.15">
      <c r="A47" s="1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0.100000000000001" customHeight="1" x14ac:dyDescent="0.15">
      <c r="A48" s="1"/>
      <c r="B48" s="48" t="s">
        <v>47</v>
      </c>
      <c r="C48" s="49"/>
      <c r="D48" s="15">
        <v>2000</v>
      </c>
      <c r="E48" s="15">
        <v>2005</v>
      </c>
      <c r="F48" s="15">
        <v>2010</v>
      </c>
      <c r="G48" s="15">
        <v>2015</v>
      </c>
      <c r="H48" s="15">
        <v>2020</v>
      </c>
      <c r="I48" s="8">
        <v>2025</v>
      </c>
      <c r="J48" s="8">
        <v>2030</v>
      </c>
      <c r="K48" s="8">
        <v>2035</v>
      </c>
      <c r="L48" s="8">
        <v>2040</v>
      </c>
      <c r="M48" s="8">
        <v>2045</v>
      </c>
      <c r="N48" s="8">
        <v>2050</v>
      </c>
      <c r="O48" s="1"/>
      <c r="P48" s="1"/>
      <c r="Q48" s="1"/>
      <c r="R48" s="1"/>
      <c r="S48" s="1"/>
      <c r="T48" s="1"/>
      <c r="U48" s="1"/>
      <c r="V48" s="1"/>
      <c r="W48" s="1"/>
    </row>
    <row r="49" spans="1:23" ht="15" customHeight="1" x14ac:dyDescent="0.15">
      <c r="A49" s="1"/>
      <c r="B49" s="50" t="s">
        <v>46</v>
      </c>
      <c r="C49" s="51"/>
      <c r="D49" s="21">
        <f>IFERROR(HLOOKUP(D$26,'Macro drivers'!data,MATCH("POP[ALLC]_kS3",[5]Data!$D:$D,0)-4)/1000,0)</f>
        <v>30.685700000000001</v>
      </c>
      <c r="E49" s="21">
        <f>IFERROR(HLOOKUP(E$26,'Macro drivers'!data,MATCH("POP[ALLC]_kS3",[5]Data!$D:$D,0)-4)/1000,0)</f>
        <v>32.2438</v>
      </c>
      <c r="F49" s="21">
        <f>IFERROR(HLOOKUP(F$26,'Macro drivers'!data,MATCH("POP[ALLC]_kS3",[5]Data!$D:$D,0)-4)/1000,0)</f>
        <v>34.004899999999999</v>
      </c>
      <c r="G49" s="21">
        <f>IFERROR(HLOOKUP(G$26,'Macro drivers'!data,MATCH("POP[ALLC]_kS3",[5]Data!$D:$D,0)-4)/1000,0)</f>
        <v>35.7029</v>
      </c>
      <c r="H49" s="21">
        <f>IFERROR(HLOOKUP(H$26,'Macro drivers'!data,MATCH("POP[ALLC]_kS3",[5]Data!$D:$D,0)-4)/1000,0)</f>
        <v>38.007199999999997</v>
      </c>
      <c r="I49" s="21">
        <f>IFERROR(HLOOKUP(I$26,'Macro drivers'!data,MATCH("POP[ALLC]_kS3",[5]Data!$D:$D,0)-4)/1000,0)</f>
        <v>39.505300000000005</v>
      </c>
      <c r="J49" s="21">
        <f>IFERROR(HLOOKUP(J$26,'Macro drivers'!data,MATCH("POP[ALLC]_kS3",[5]Data!$D:$D,0)-4)/1000,0)</f>
        <v>41.0854</v>
      </c>
      <c r="K49" s="21">
        <f>IFERROR(HLOOKUP(K$26,'Macro drivers'!data,MATCH("POP[ALLC]_kS3",[5]Data!$D:$D,0)-4)/1000,0)</f>
        <v>42.582800000000006</v>
      </c>
      <c r="L49" s="21">
        <f>IFERROR(HLOOKUP(L$26,'Macro drivers'!data,MATCH("POP[ALLC]_kS3",[5]Data!$D:$D,0)-4)/1000,0)</f>
        <v>43.905099999999997</v>
      </c>
      <c r="M49" s="21">
        <f>IFERROR(HLOOKUP(M$26,'Macro drivers'!data,MATCH("POP[ALLC]_kS3",[5]Data!$D:$D,0)-4)/1000,0)</f>
        <v>45.016400000000004</v>
      </c>
      <c r="N49" s="21">
        <f>IFERROR(HLOOKUP(N$26,'Macro drivers'!data,MATCH("POP[ALLC]_kS3",[5]Data!$D:$D,0)-4)/1000,0)</f>
        <v>45.976800000000004</v>
      </c>
      <c r="O49" s="1"/>
      <c r="P49" s="1"/>
      <c r="Q49" s="1"/>
      <c r="R49" s="1"/>
      <c r="S49" s="1"/>
      <c r="T49" s="1"/>
      <c r="U49" s="1"/>
      <c r="V49" s="1"/>
      <c r="W49" s="1"/>
    </row>
    <row r="50" spans="1:23" ht="15" customHeight="1" x14ac:dyDescent="0.15">
      <c r="A50" s="1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" customHeight="1" x14ac:dyDescent="0.15">
      <c r="A51" s="1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0.100000000000001" customHeight="1" x14ac:dyDescent="0.15">
      <c r="A52" s="1"/>
      <c r="B52" s="33" t="s">
        <v>48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45"/>
      <c r="N52" s="45"/>
      <c r="O52" s="1"/>
      <c r="P52" s="1"/>
      <c r="Q52" s="1"/>
      <c r="R52" s="1"/>
      <c r="S52" s="1"/>
      <c r="T52" s="1"/>
      <c r="U52" s="1"/>
      <c r="V52" s="1"/>
      <c r="W52" s="1"/>
    </row>
    <row r="53" spans="1:23" ht="15" customHeight="1" x14ac:dyDescent="0.15">
      <c r="A53" s="1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" customHeight="1" x14ac:dyDescent="0.15">
      <c r="A54" s="1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" customHeight="1" x14ac:dyDescent="0.15">
      <c r="A55" s="1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" customHeight="1" x14ac:dyDescent="0.15">
      <c r="A56" s="1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 customHeight="1" x14ac:dyDescent="0.15">
      <c r="A57" s="1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" customHeight="1" x14ac:dyDescent="0.15">
      <c r="A58" s="1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" customHeight="1" x14ac:dyDescent="0.15">
      <c r="A59" s="1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" customHeight="1" x14ac:dyDescent="0.15">
      <c r="A60" s="1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" customHeight="1" x14ac:dyDescent="0.15">
      <c r="A61" s="1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" customHeight="1" x14ac:dyDescent="0.15">
      <c r="A62" s="1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" customHeight="1" x14ac:dyDescent="0.15">
      <c r="A63" s="1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" customHeight="1" x14ac:dyDescent="0.15">
      <c r="A64" s="1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customHeight="1" x14ac:dyDescent="0.15">
      <c r="A65" s="1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" customHeight="1" x14ac:dyDescent="0.15">
      <c r="A66" s="1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" customHeight="1" x14ac:dyDescent="0.15">
      <c r="A67" s="1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" customHeight="1" x14ac:dyDescent="0.15">
      <c r="A68" s="1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" customHeight="1" x14ac:dyDescent="0.15">
      <c r="A69" s="1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0.100000000000001" customHeight="1" x14ac:dyDescent="0.15">
      <c r="A70" s="1"/>
      <c r="B70" s="48" t="s">
        <v>327</v>
      </c>
      <c r="C70" s="49"/>
      <c r="D70" s="15">
        <v>2000</v>
      </c>
      <c r="E70" s="15">
        <v>2005</v>
      </c>
      <c r="F70" s="15">
        <v>2010</v>
      </c>
      <c r="G70" s="15">
        <v>2015</v>
      </c>
      <c r="H70" s="15">
        <v>2020</v>
      </c>
      <c r="I70" s="8">
        <v>2025</v>
      </c>
      <c r="J70" s="8">
        <v>2030</v>
      </c>
      <c r="K70" s="8">
        <v>2035</v>
      </c>
      <c r="L70" s="8">
        <v>2040</v>
      </c>
      <c r="M70" s="8">
        <v>2045</v>
      </c>
      <c r="N70" s="8">
        <v>2050</v>
      </c>
      <c r="O70" s="1"/>
      <c r="P70" s="1"/>
      <c r="Q70" s="1"/>
      <c r="R70" s="1"/>
      <c r="S70" s="1"/>
      <c r="T70" s="1"/>
      <c r="U70" s="1"/>
      <c r="V70" s="1"/>
      <c r="W70" s="1"/>
    </row>
    <row r="71" spans="1:23" ht="15" customHeight="1" x14ac:dyDescent="0.15">
      <c r="A71" s="1"/>
      <c r="B71" s="50" t="s">
        <v>49</v>
      </c>
      <c r="C71" s="51"/>
      <c r="D71" s="12">
        <f>IFERROR(HLOOKUP(D$26,'Macro drivers'!data,MATCH("GDPPOP[ALLC]_kUS$15ppa/habS3",[5]Data!$D:$D,0)-4),0)</f>
        <v>38.86</v>
      </c>
      <c r="E71" s="12">
        <f>IFERROR(HLOOKUP(E$26,'Macro drivers'!data,MATCH("GDPPOP[ALLC]_kUS$15ppa/habS3",[5]Data!$D:$D,0)-4),0)</f>
        <v>42</v>
      </c>
      <c r="F71" s="12">
        <f>IFERROR(HLOOKUP(F$26,'Macro drivers'!data,MATCH("GDPPOP[ALLC]_kUS$15ppa/habS3",[5]Data!$D:$D,0)-4),0)</f>
        <v>42.17</v>
      </c>
      <c r="G71" s="12">
        <f>IFERROR(HLOOKUP(G$26,'Macro drivers'!data,MATCH("GDPPOP[ALLC]_kUS$15ppa/habS3",[5]Data!$D:$D,0)-4),0)</f>
        <v>44.67</v>
      </c>
      <c r="H71" s="12">
        <f>IFERROR(HLOOKUP(H$26,'Macro drivers'!data,MATCH("GDPPOP[ALLC]_kUS$15ppa/habS3",[5]Data!$D:$D,0)-4),0)</f>
        <v>43.41</v>
      </c>
      <c r="I71" s="12">
        <f>IFERROR(HLOOKUP(I$26,'Macro drivers'!data,MATCH("GDPPOP[ALLC]_kUS$15ppa/habS3",[5]Data!$D:$D,0)-4),0)</f>
        <v>47.45</v>
      </c>
      <c r="J71" s="12">
        <f>IFERROR(HLOOKUP(J$26,'Macro drivers'!data,MATCH("GDPPOP[ALLC]_kUS$15ppa/habS3",[5]Data!$D:$D,0)-4),0)</f>
        <v>49.77</v>
      </c>
      <c r="K71" s="12">
        <f>IFERROR(HLOOKUP(K$26,'Macro drivers'!data,MATCH("GDPPOP[ALLC]_kUS$15ppa/habS3",[5]Data!$D:$D,0)-4),0)</f>
        <v>52.35</v>
      </c>
      <c r="L71" s="12">
        <f>IFERROR(HLOOKUP(L$26,'Macro drivers'!data,MATCH("GDPPOP[ALLC]_kUS$15ppa/habS3",[5]Data!$D:$D,0)-4),0)</f>
        <v>55.25</v>
      </c>
      <c r="M71" s="12">
        <f>IFERROR(HLOOKUP(M$26,'Macro drivers'!data,MATCH("GDPPOP[ALLC]_kUS$15ppa/habS3",[5]Data!$D:$D,0)-4),0)</f>
        <v>58.44</v>
      </c>
      <c r="N71" s="12">
        <f>IFERROR(HLOOKUP(N$26,'Macro drivers'!data,MATCH("GDPPOP[ALLC]_kUS$15ppa/habS3",[5]Data!$D:$D,0)-4),0)</f>
        <v>61.77</v>
      </c>
      <c r="O71" s="1"/>
      <c r="P71" s="1"/>
      <c r="Q71" s="1"/>
      <c r="R71" s="1"/>
      <c r="S71" s="1"/>
      <c r="T71" s="1"/>
      <c r="U71" s="1"/>
      <c r="V71" s="1"/>
      <c r="W71" s="1"/>
    </row>
    <row r="72" spans="1:23" ht="15" customHeight="1" x14ac:dyDescent="0.15">
      <c r="A72" s="1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" customHeight="1" x14ac:dyDescent="0.15">
      <c r="A73" s="1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" customHeight="1" x14ac:dyDescent="0.15">
      <c r="A74" s="1"/>
      <c r="B74" s="1" t="s">
        <v>34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" customHeight="1" x14ac:dyDescent="0.15">
      <c r="A76" s="1"/>
      <c r="B76" s="1" t="s">
        <v>13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</sheetData>
  <mergeCells count="9">
    <mergeCell ref="M52:N52"/>
    <mergeCell ref="B70:C70"/>
    <mergeCell ref="B71:C71"/>
    <mergeCell ref="M8:N8"/>
    <mergeCell ref="B26:C26"/>
    <mergeCell ref="B27:C27"/>
    <mergeCell ref="M30:N30"/>
    <mergeCell ref="B48:C48"/>
    <mergeCell ref="B49:C49"/>
  </mergeCells>
  <conditionalFormatting sqref="C1:K7 C9:K25">
    <cfRule type="cellIs" dxfId="9" priority="10" operator="equal">
      <formula>"n.a."</formula>
    </cfRule>
  </conditionalFormatting>
  <conditionalFormatting sqref="C28:K29">
    <cfRule type="cellIs" dxfId="8" priority="9" operator="equal">
      <formula>"n.a."</formula>
    </cfRule>
  </conditionalFormatting>
  <conditionalFormatting sqref="C31:K47">
    <cfRule type="cellIs" dxfId="7" priority="8" operator="equal">
      <formula>"n.a."</formula>
    </cfRule>
  </conditionalFormatting>
  <conditionalFormatting sqref="C50:K51">
    <cfRule type="cellIs" dxfId="6" priority="7" operator="equal">
      <formula>"n.a."</formula>
    </cfRule>
  </conditionalFormatting>
  <conditionalFormatting sqref="C53:K69">
    <cfRule type="cellIs" dxfId="5" priority="6" operator="equal">
      <formula>"n.a."</formula>
    </cfRule>
  </conditionalFormatting>
  <conditionalFormatting sqref="C72:K1048576">
    <cfRule type="cellIs" dxfId="4" priority="5" operator="equal">
      <formula>"n.a."</formula>
    </cfRule>
  </conditionalFormatting>
  <conditionalFormatting sqref="D26:N27">
    <cfRule type="cellIs" dxfId="3" priority="3" operator="equal">
      <formula>"n.a."</formula>
    </cfRule>
  </conditionalFormatting>
  <conditionalFormatting sqref="D48:N49">
    <cfRule type="cellIs" dxfId="2" priority="2" operator="equal">
      <formula>"n.a."</formula>
    </cfRule>
  </conditionalFormatting>
  <conditionalFormatting sqref="D70:N71">
    <cfRule type="cellIs" dxfId="1" priority="1" operator="equal">
      <formula>"n.a."</formula>
    </cfRule>
  </conditionalFormatting>
  <conditionalFormatting sqref="L2:O3">
    <cfRule type="cellIs" dxfId="0" priority="4" operator="equal">
      <formula>"n.a."</formula>
    </cfRule>
  </conditionalFormatting>
  <hyperlinks>
    <hyperlink ref="B4" r:id="rId1" xr:uid="{A453A057-19D0-47AF-92D4-016E2BD2D547}"/>
  </hyperlinks>
  <pageMargins left="0.70866141732283472" right="0.70866141732283472" top="0.74803149606299213" bottom="0.74803149606299213" header="0.31496062992125984" footer="0.31496062992125984"/>
  <pageSetup paperSize="9" scale="70" fitToHeight="2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7171-BC73-421D-A0AD-76A5DD03C635}">
  <sheetPr codeName="Feuil11">
    <tabColor rgb="FFFFFFFF"/>
    <pageSetUpPr autoPageBreaks="0"/>
  </sheetPr>
  <dimension ref="A1:U60"/>
  <sheetViews>
    <sheetView showGridLines="0" zoomScaleNormal="100" zoomScaleSheetLayoutView="120" workbookViewId="0"/>
  </sheetViews>
  <sheetFormatPr baseColWidth="10" defaultColWidth="14.140625" defaultRowHeight="15" customHeight="1" x14ac:dyDescent="0.15"/>
  <cols>
    <col min="1" max="1" width="4.7109375" style="64" customWidth="1"/>
    <col min="2" max="2" width="14.28515625" style="64" customWidth="1"/>
    <col min="3" max="3" width="38.140625" style="64" customWidth="1"/>
    <col min="4" max="4" width="72.7109375" style="64" customWidth="1"/>
    <col min="5" max="5" width="14.28515625" style="64" customWidth="1"/>
    <col min="6" max="8" width="25.140625" style="64" customWidth="1"/>
    <col min="9" max="9" width="10.85546875" style="64" customWidth="1"/>
    <col min="10" max="16384" width="14.140625" style="64"/>
  </cols>
  <sheetData>
    <row r="1" spans="1:21" s="57" customFormat="1" ht="61.5" customHeight="1" x14ac:dyDescent="0.35">
      <c r="A1" s="53"/>
      <c r="B1" s="53"/>
      <c r="C1" s="54" t="s">
        <v>102</v>
      </c>
      <c r="D1" s="53"/>
      <c r="E1" s="55"/>
      <c r="F1" s="55"/>
      <c r="G1" s="55"/>
      <c r="H1" s="55"/>
      <c r="I1" s="55"/>
      <c r="J1" s="55"/>
      <c r="K1" s="55"/>
      <c r="L1" s="55"/>
      <c r="M1" s="56"/>
      <c r="N1" s="56"/>
      <c r="O1" s="56"/>
      <c r="P1" s="56"/>
      <c r="Q1" s="56"/>
      <c r="R1" s="56"/>
      <c r="S1" s="56"/>
      <c r="T1" s="56"/>
      <c r="U1" s="56"/>
    </row>
    <row r="2" spans="1:21" s="57" customFormat="1" ht="19.5" customHeight="1" x14ac:dyDescent="0.15">
      <c r="A2" s="58"/>
      <c r="B2" s="59"/>
      <c r="C2" s="60" t="s">
        <v>103</v>
      </c>
      <c r="D2" s="53"/>
      <c r="E2" s="55"/>
      <c r="F2" s="55"/>
      <c r="G2" s="55"/>
      <c r="H2" s="55"/>
      <c r="I2" s="55"/>
      <c r="J2" s="55"/>
      <c r="K2" s="55"/>
      <c r="L2" s="55"/>
      <c r="M2" s="56"/>
      <c r="N2" s="56"/>
      <c r="O2" s="56"/>
      <c r="P2" s="56"/>
      <c r="Q2" s="56"/>
      <c r="R2" s="56"/>
      <c r="S2" s="56"/>
      <c r="T2" s="56"/>
      <c r="U2" s="56"/>
    </row>
    <row r="3" spans="1:21" s="57" customFormat="1" ht="17.100000000000001" customHeight="1" x14ac:dyDescent="0.15">
      <c r="A3" s="55"/>
      <c r="B3" s="55"/>
      <c r="C3" s="53"/>
      <c r="D3" s="55"/>
      <c r="E3" s="53"/>
      <c r="F3" s="53"/>
      <c r="G3" s="53"/>
      <c r="H3" s="53"/>
      <c r="I3" s="53"/>
      <c r="J3" s="55"/>
      <c r="K3" s="55"/>
      <c r="L3" s="55"/>
      <c r="M3" s="56"/>
      <c r="N3" s="56"/>
      <c r="O3" s="56"/>
      <c r="P3" s="56"/>
      <c r="Q3" s="56"/>
      <c r="R3" s="56"/>
      <c r="S3" s="56"/>
      <c r="T3" s="56"/>
      <c r="U3" s="56"/>
    </row>
    <row r="4" spans="1:21" s="57" customFormat="1" ht="13.5" customHeight="1" x14ac:dyDescent="0.15">
      <c r="A4" s="56"/>
      <c r="B4" s="56"/>
      <c r="C4" s="61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s="57" customFormat="1" ht="13.5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57" customFormat="1" ht="21.75" customHeight="1" x14ac:dyDescent="0.15">
      <c r="B6" s="62" t="s">
        <v>306</v>
      </c>
      <c r="D6" s="63"/>
      <c r="E6" s="63"/>
      <c r="F6" s="63"/>
      <c r="G6" s="63"/>
      <c r="H6" s="63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20.100000000000001" customHeight="1" x14ac:dyDescent="0.15"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spans="1:21" ht="69.95" customHeight="1" x14ac:dyDescent="0.25">
      <c r="B8" s="66"/>
      <c r="C8" s="66"/>
      <c r="D8" s="67" t="s">
        <v>106</v>
      </c>
      <c r="E8" s="68"/>
      <c r="F8" s="69" t="s">
        <v>107</v>
      </c>
      <c r="G8" s="70" t="s">
        <v>104</v>
      </c>
      <c r="H8" s="71" t="s">
        <v>105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</row>
    <row r="9" spans="1:21" ht="69.95" customHeight="1" x14ac:dyDescent="0.15">
      <c r="B9" s="66"/>
      <c r="C9" s="66"/>
      <c r="D9" s="72" t="s">
        <v>307</v>
      </c>
      <c r="E9" s="68"/>
      <c r="F9" s="69"/>
      <c r="G9" s="70"/>
      <c r="H9" s="71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spans="1:21" ht="15" customHeight="1" x14ac:dyDescent="0.15">
      <c r="B10" s="73"/>
      <c r="C10" s="73"/>
      <c r="D10" s="72"/>
      <c r="E10" s="68"/>
      <c r="F10" s="74"/>
      <c r="G10" s="75"/>
      <c r="H10" s="7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spans="1:21" ht="69.95" customHeight="1" x14ac:dyDescent="0.25">
      <c r="B11" s="66"/>
      <c r="C11" s="66"/>
      <c r="D11" s="67" t="s">
        <v>108</v>
      </c>
      <c r="E11" s="68"/>
      <c r="F11" s="69" t="s">
        <v>107</v>
      </c>
      <c r="G11" s="70"/>
      <c r="H11" s="71" t="s">
        <v>105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</row>
    <row r="12" spans="1:21" ht="69.95" customHeight="1" x14ac:dyDescent="0.15">
      <c r="B12" s="66"/>
      <c r="C12" s="66"/>
      <c r="D12" s="72" t="s">
        <v>308</v>
      </c>
      <c r="E12" s="76"/>
      <c r="F12" s="69"/>
      <c r="G12" s="70"/>
      <c r="H12" s="71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spans="1:21" ht="35.1" customHeight="1" x14ac:dyDescent="0.15">
      <c r="B13" s="65"/>
      <c r="C13" s="65"/>
      <c r="D13" s="65"/>
      <c r="E13" s="76"/>
      <c r="F13" s="74"/>
      <c r="G13" s="75"/>
      <c r="H13" s="7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spans="1:21" ht="15" customHeight="1" x14ac:dyDescent="0.15">
      <c r="B14" s="65"/>
      <c r="C14" s="65"/>
      <c r="D14" s="63"/>
      <c r="E14" s="65"/>
      <c r="F14" s="77"/>
      <c r="G14" s="65"/>
      <c r="H14" s="78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spans="1:21" ht="21.75" customHeight="1" x14ac:dyDescent="0.2">
      <c r="B15" s="62" t="s">
        <v>309</v>
      </c>
      <c r="D15" s="65"/>
      <c r="E15" s="63"/>
      <c r="F15" s="79"/>
      <c r="G15" s="80"/>
      <c r="H15" s="80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pans="1:21" ht="20.100000000000001" customHeight="1" x14ac:dyDescent="0.2">
      <c r="B16" s="65"/>
      <c r="C16" s="63"/>
      <c r="D16" s="65"/>
      <c r="E16" s="63"/>
      <c r="F16" s="79"/>
      <c r="G16" s="80"/>
      <c r="H16" s="80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2:21" ht="69.95" customHeight="1" x14ac:dyDescent="0.35">
      <c r="B17" s="81"/>
      <c r="C17" s="81"/>
      <c r="D17" s="67" t="s">
        <v>316</v>
      </c>
      <c r="E17" s="65"/>
      <c r="F17" s="69" t="s">
        <v>107</v>
      </c>
      <c r="G17" s="70" t="s">
        <v>104</v>
      </c>
      <c r="H17" s="71" t="s">
        <v>105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pans="2:21" ht="69.95" customHeight="1" x14ac:dyDescent="0.15">
      <c r="B18" s="81"/>
      <c r="C18" s="81"/>
      <c r="D18" s="72" t="s">
        <v>109</v>
      </c>
      <c r="E18" s="68"/>
      <c r="F18" s="69"/>
      <c r="G18" s="70"/>
      <c r="H18" s="71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2:21" ht="15" customHeight="1" x14ac:dyDescent="0.15">
      <c r="B19" s="82"/>
      <c r="C19" s="82"/>
      <c r="D19" s="72"/>
      <c r="E19" s="68"/>
      <c r="F19" s="74"/>
      <c r="G19" s="83"/>
      <c r="H19" s="84"/>
      <c r="I19" s="65"/>
      <c r="J19" s="85"/>
      <c r="K19" s="85"/>
      <c r="L19" s="85"/>
      <c r="M19" s="85"/>
      <c r="N19" s="85"/>
      <c r="O19" s="65"/>
      <c r="P19" s="65"/>
      <c r="Q19" s="65"/>
      <c r="R19" s="65"/>
      <c r="S19" s="65"/>
      <c r="T19" s="65"/>
      <c r="U19" s="65"/>
    </row>
    <row r="20" spans="2:21" ht="69.95" customHeight="1" x14ac:dyDescent="0.25">
      <c r="B20" s="81"/>
      <c r="C20" s="81"/>
      <c r="D20" s="67" t="s">
        <v>117</v>
      </c>
      <c r="E20" s="68"/>
      <c r="F20" s="69" t="s">
        <v>107</v>
      </c>
      <c r="G20" s="70" t="s">
        <v>104</v>
      </c>
      <c r="H20" s="71" t="s">
        <v>105</v>
      </c>
      <c r="I20" s="65"/>
      <c r="J20" s="86"/>
      <c r="K20" s="87"/>
      <c r="L20" s="87"/>
      <c r="M20" s="86"/>
      <c r="N20" s="85"/>
      <c r="O20" s="65"/>
      <c r="P20" s="65"/>
      <c r="Q20" s="65"/>
      <c r="R20" s="65"/>
      <c r="S20" s="65"/>
      <c r="T20" s="65"/>
      <c r="U20" s="65"/>
    </row>
    <row r="21" spans="2:21" ht="69.95" customHeight="1" x14ac:dyDescent="0.15">
      <c r="B21" s="81"/>
      <c r="C21" s="81"/>
      <c r="D21" s="72" t="s">
        <v>118</v>
      </c>
      <c r="E21" s="76"/>
      <c r="F21" s="69"/>
      <c r="G21" s="70"/>
      <c r="H21" s="71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spans="2:21" ht="15" customHeight="1" x14ac:dyDescent="0.15">
      <c r="B22" s="65"/>
      <c r="C22" s="65"/>
      <c r="D22" s="72"/>
      <c r="E22" s="76"/>
      <c r="F22" s="75"/>
      <c r="G22" s="75"/>
      <c r="H22" s="7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2:21" ht="69.95" customHeight="1" x14ac:dyDescent="0.25">
      <c r="B23" s="81"/>
      <c r="C23" s="81"/>
      <c r="D23" s="67" t="s">
        <v>310</v>
      </c>
      <c r="E23" s="76"/>
      <c r="F23" s="69" t="s">
        <v>107</v>
      </c>
      <c r="G23" s="70" t="s">
        <v>104</v>
      </c>
      <c r="H23" s="71" t="s">
        <v>105</v>
      </c>
      <c r="I23" s="65"/>
      <c r="J23" s="88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pans="2:21" ht="69.95" customHeight="1" x14ac:dyDescent="0.15">
      <c r="B24" s="81"/>
      <c r="C24" s="81"/>
      <c r="D24" s="89" t="s">
        <v>317</v>
      </c>
      <c r="E24" s="90"/>
      <c r="F24" s="69"/>
      <c r="G24" s="70"/>
      <c r="H24" s="71"/>
      <c r="I24" s="65"/>
      <c r="J24" s="91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2:21" ht="15" customHeight="1" x14ac:dyDescent="0.15">
      <c r="B25" s="65"/>
      <c r="C25" s="65"/>
      <c r="D25" s="72"/>
      <c r="E25" s="90"/>
      <c r="F25" s="75"/>
      <c r="G25" s="75"/>
      <c r="H25" s="75"/>
      <c r="I25" s="65"/>
      <c r="J25" s="91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 spans="2:21" ht="69.95" customHeight="1" x14ac:dyDescent="0.25">
      <c r="B26" s="81"/>
      <c r="C26" s="81"/>
      <c r="D26" s="67" t="s">
        <v>318</v>
      </c>
      <c r="E26" s="90"/>
      <c r="F26" s="69"/>
      <c r="G26" s="70" t="s">
        <v>104</v>
      </c>
      <c r="H26" s="71" t="s">
        <v>105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2:21" ht="69.95" customHeight="1" x14ac:dyDescent="0.15">
      <c r="B27" s="81"/>
      <c r="C27" s="81"/>
      <c r="D27" s="72" t="s">
        <v>319</v>
      </c>
      <c r="E27" s="76"/>
      <c r="F27" s="69"/>
      <c r="G27" s="70"/>
      <c r="H27" s="71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</row>
    <row r="28" spans="2:21" ht="15" customHeight="1" x14ac:dyDescent="0.15">
      <c r="B28" s="65"/>
      <c r="C28" s="65"/>
      <c r="D28" s="72"/>
      <c r="E28" s="76"/>
      <c r="F28" s="75"/>
      <c r="G28" s="75"/>
      <c r="H28" s="75"/>
      <c r="I28" s="65"/>
      <c r="J28" s="91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2:21" ht="69.95" customHeight="1" x14ac:dyDescent="0.25">
      <c r="B29" s="81"/>
      <c r="C29" s="81"/>
      <c r="D29" s="67" t="s">
        <v>110</v>
      </c>
      <c r="E29" s="90"/>
      <c r="F29" s="69" t="s">
        <v>107</v>
      </c>
      <c r="G29" s="70" t="s">
        <v>104</v>
      </c>
      <c r="H29" s="71" t="s">
        <v>105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0" spans="2:21" ht="69.95" customHeight="1" x14ac:dyDescent="0.15">
      <c r="B30" s="81"/>
      <c r="C30" s="81"/>
      <c r="D30" s="72" t="s">
        <v>320</v>
      </c>
      <c r="E30" s="76"/>
      <c r="F30" s="69"/>
      <c r="G30" s="70"/>
      <c r="H30" s="71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2:21" ht="35.1" customHeight="1" x14ac:dyDescent="0.15">
      <c r="B31" s="65"/>
      <c r="C31" s="65"/>
      <c r="D31" s="72"/>
      <c r="E31" s="76"/>
      <c r="F31" s="75"/>
      <c r="G31" s="75"/>
      <c r="H31" s="7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2:21" ht="21.75" customHeight="1" x14ac:dyDescent="0.25">
      <c r="B32" s="62" t="s">
        <v>311</v>
      </c>
      <c r="D32" s="92"/>
      <c r="E32" s="63"/>
      <c r="F32" s="79"/>
      <c r="G32" s="80"/>
      <c r="H32" s="80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 spans="2:21" ht="20.100000000000001" customHeight="1" x14ac:dyDescent="0.25">
      <c r="B33" s="65"/>
      <c r="C33" s="63"/>
      <c r="D33" s="92"/>
      <c r="E33" s="63"/>
      <c r="F33" s="79"/>
      <c r="G33" s="80"/>
      <c r="H33" s="80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spans="2:21" ht="69.95" customHeight="1" x14ac:dyDescent="0.25">
      <c r="B34" s="93"/>
      <c r="C34" s="93"/>
      <c r="D34" s="94" t="s">
        <v>312</v>
      </c>
      <c r="E34" s="95"/>
      <c r="F34" s="69" t="s">
        <v>107</v>
      </c>
      <c r="G34" s="70" t="s">
        <v>104</v>
      </c>
      <c r="H34" s="71" t="s">
        <v>105</v>
      </c>
    </row>
    <row r="35" spans="2:21" ht="69.95" customHeight="1" x14ac:dyDescent="0.15">
      <c r="B35" s="93"/>
      <c r="C35" s="93"/>
      <c r="D35" s="96" t="s">
        <v>321</v>
      </c>
      <c r="E35" s="97"/>
      <c r="F35" s="69"/>
      <c r="G35" s="70"/>
      <c r="H35" s="71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spans="2:21" ht="15" customHeight="1" x14ac:dyDescent="0.15">
      <c r="B36" s="98"/>
      <c r="C36" s="98"/>
      <c r="D36" s="96"/>
      <c r="E36" s="97"/>
      <c r="F36" s="75"/>
      <c r="G36" s="75"/>
      <c r="H36" s="7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2:21" ht="69.95" customHeight="1" x14ac:dyDescent="0.25">
      <c r="B37" s="81"/>
      <c r="C37" s="81"/>
      <c r="D37" s="67" t="s">
        <v>119</v>
      </c>
      <c r="E37" s="97"/>
      <c r="F37" s="69" t="s">
        <v>107</v>
      </c>
      <c r="G37" s="70" t="s">
        <v>104</v>
      </c>
      <c r="H37" s="71" t="s">
        <v>105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</row>
    <row r="38" spans="2:21" ht="69.95" customHeight="1" x14ac:dyDescent="0.15">
      <c r="B38" s="81"/>
      <c r="C38" s="81"/>
      <c r="D38" s="72" t="s">
        <v>120</v>
      </c>
      <c r="E38" s="76"/>
      <c r="F38" s="69"/>
      <c r="G38" s="70"/>
      <c r="H38" s="71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</row>
    <row r="39" spans="2:21" ht="15" customHeight="1" x14ac:dyDescent="0.15">
      <c r="B39" s="65"/>
      <c r="C39" s="99"/>
      <c r="D39" s="72"/>
      <c r="E39" s="76"/>
      <c r="F39" s="75"/>
      <c r="G39" s="75"/>
      <c r="H39" s="7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</row>
    <row r="40" spans="2:21" ht="69.95" customHeight="1" x14ac:dyDescent="0.25">
      <c r="B40" s="81"/>
      <c r="C40" s="81"/>
      <c r="D40" s="67" t="s">
        <v>322</v>
      </c>
      <c r="E40" s="76"/>
      <c r="F40" s="69" t="s">
        <v>107</v>
      </c>
      <c r="G40" s="70" t="s">
        <v>104</v>
      </c>
      <c r="H40" s="71" t="s">
        <v>105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</row>
    <row r="41" spans="2:21" ht="69.95" customHeight="1" x14ac:dyDescent="0.15">
      <c r="B41" s="81"/>
      <c r="C41" s="81"/>
      <c r="D41" s="72" t="s">
        <v>323</v>
      </c>
      <c r="E41" s="76"/>
      <c r="F41" s="69"/>
      <c r="G41" s="70"/>
      <c r="H41" s="71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</row>
    <row r="42" spans="2:21" ht="35.1" customHeight="1" x14ac:dyDescent="0.2">
      <c r="B42" s="65"/>
      <c r="C42" s="100"/>
      <c r="D42" s="72"/>
      <c r="E42" s="76"/>
      <c r="F42" s="75"/>
      <c r="G42" s="75"/>
      <c r="H42" s="7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</row>
    <row r="43" spans="2:21" ht="21.75" customHeight="1" x14ac:dyDescent="0.2">
      <c r="B43" s="62" t="s">
        <v>313</v>
      </c>
      <c r="D43" s="65"/>
      <c r="E43" s="63"/>
      <c r="F43" s="79"/>
      <c r="G43" s="80"/>
      <c r="H43" s="8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</row>
    <row r="44" spans="2:21" ht="20.100000000000001" customHeight="1" x14ac:dyDescent="0.2">
      <c r="B44" s="65"/>
      <c r="C44" s="63"/>
      <c r="D44" s="65"/>
      <c r="E44" s="63"/>
      <c r="F44" s="79"/>
      <c r="G44" s="80"/>
      <c r="H44" s="80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</row>
    <row r="45" spans="2:21" ht="69.95" customHeight="1" x14ac:dyDescent="0.25">
      <c r="B45" s="81"/>
      <c r="C45" s="81"/>
      <c r="D45" s="67" t="s">
        <v>111</v>
      </c>
      <c r="E45" s="65"/>
      <c r="F45" s="69" t="s">
        <v>107</v>
      </c>
      <c r="G45" s="70" t="s">
        <v>104</v>
      </c>
      <c r="H45" s="71" t="s">
        <v>105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</row>
    <row r="46" spans="2:21" ht="69.95" customHeight="1" x14ac:dyDescent="0.15">
      <c r="B46" s="81"/>
      <c r="C46" s="81"/>
      <c r="D46" s="72" t="s">
        <v>112</v>
      </c>
      <c r="E46" s="76"/>
      <c r="F46" s="69"/>
      <c r="G46" s="70"/>
      <c r="H46" s="71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</row>
    <row r="47" spans="2:21" ht="15" customHeight="1" x14ac:dyDescent="0.15">
      <c r="B47" s="82"/>
      <c r="C47" s="82"/>
      <c r="D47" s="72"/>
      <c r="E47" s="76"/>
      <c r="F47" s="74"/>
      <c r="G47" s="83"/>
      <c r="H47" s="84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</row>
    <row r="48" spans="2:21" ht="69.95" customHeight="1" x14ac:dyDescent="0.25">
      <c r="B48" s="81"/>
      <c r="C48" s="81"/>
      <c r="D48" s="67" t="s">
        <v>113</v>
      </c>
      <c r="E48" s="76"/>
      <c r="F48" s="69" t="s">
        <v>107</v>
      </c>
      <c r="G48" s="70" t="s">
        <v>104</v>
      </c>
      <c r="H48" s="71" t="s">
        <v>105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</row>
    <row r="49" spans="2:21" ht="69.95" customHeight="1" x14ac:dyDescent="0.15">
      <c r="B49" s="81"/>
      <c r="C49" s="81"/>
      <c r="D49" s="72" t="s">
        <v>114</v>
      </c>
      <c r="E49" s="76"/>
      <c r="F49" s="69"/>
      <c r="G49" s="70"/>
      <c r="H49" s="71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</row>
    <row r="50" spans="2:21" ht="15" customHeight="1" x14ac:dyDescent="0.15">
      <c r="B50" s="82"/>
      <c r="C50" s="82"/>
      <c r="D50" s="72"/>
      <c r="E50" s="76"/>
      <c r="F50" s="74"/>
      <c r="G50" s="83"/>
      <c r="H50" s="84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</row>
    <row r="51" spans="2:21" ht="69.95" customHeight="1" x14ac:dyDescent="0.25">
      <c r="B51" s="81"/>
      <c r="C51" s="81"/>
      <c r="D51" s="67" t="s">
        <v>115</v>
      </c>
      <c r="E51" s="76"/>
      <c r="F51" s="69" t="s">
        <v>107</v>
      </c>
      <c r="G51" s="70" t="s">
        <v>104</v>
      </c>
      <c r="H51" s="71" t="s">
        <v>105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</row>
    <row r="52" spans="2:21" ht="69.95" customHeight="1" x14ac:dyDescent="0.15">
      <c r="B52" s="81"/>
      <c r="C52" s="81"/>
      <c r="D52" s="72" t="s">
        <v>116</v>
      </c>
      <c r="E52" s="76"/>
      <c r="F52" s="69"/>
      <c r="G52" s="70"/>
      <c r="H52" s="71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</row>
    <row r="53" spans="2:21" ht="15" customHeight="1" x14ac:dyDescent="0.15">
      <c r="B53" s="82"/>
      <c r="C53" s="82"/>
      <c r="D53" s="72"/>
      <c r="E53" s="76"/>
      <c r="F53" s="74"/>
      <c r="G53" s="83"/>
      <c r="H53" s="84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</row>
    <row r="54" spans="2:21" ht="69.95" customHeight="1" x14ac:dyDescent="0.35">
      <c r="B54" s="81"/>
      <c r="C54" s="81"/>
      <c r="D54" s="67" t="s">
        <v>324</v>
      </c>
      <c r="E54" s="65"/>
      <c r="F54" s="69" t="s">
        <v>107</v>
      </c>
      <c r="G54" s="70" t="s">
        <v>104</v>
      </c>
      <c r="H54" s="71" t="s">
        <v>105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</row>
    <row r="55" spans="2:21" ht="69.95" customHeight="1" x14ac:dyDescent="0.15">
      <c r="B55" s="81"/>
      <c r="C55" s="81"/>
      <c r="D55" s="72" t="s">
        <v>325</v>
      </c>
      <c r="E55" s="65"/>
      <c r="F55" s="69"/>
      <c r="G55" s="70"/>
      <c r="H55" s="71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</row>
    <row r="56" spans="2:21" ht="15" customHeight="1" x14ac:dyDescent="0.15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</row>
    <row r="57" spans="2:21" ht="15" customHeight="1" x14ac:dyDescent="0.15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</row>
    <row r="58" spans="2:21" ht="15" customHeight="1" x14ac:dyDescent="0.15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</row>
    <row r="59" spans="2:21" ht="15" customHeight="1" x14ac:dyDescent="0.15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</row>
    <row r="60" spans="2:21" ht="15" customHeight="1" x14ac:dyDescent="0.15">
      <c r="B60" s="65"/>
      <c r="C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</row>
  </sheetData>
  <sheetProtection formatCells="0" formatColumns="0" formatRows="0" insertColumns="0" insertRows="0" insertHyperlinks="0" deleteColumns="0" deleteRows="0" sort="0" autoFilter="0" pivotTables="0"/>
  <mergeCells count="66">
    <mergeCell ref="B51:C52"/>
    <mergeCell ref="F51:F52"/>
    <mergeCell ref="G51:G52"/>
    <mergeCell ref="H51:H52"/>
    <mergeCell ref="E52:E53"/>
    <mergeCell ref="B54:C55"/>
    <mergeCell ref="F54:F55"/>
    <mergeCell ref="G54:G55"/>
    <mergeCell ref="H54:H55"/>
    <mergeCell ref="B45:C46"/>
    <mergeCell ref="F45:F46"/>
    <mergeCell ref="G45:G46"/>
    <mergeCell ref="H45:H46"/>
    <mergeCell ref="E46:E48"/>
    <mergeCell ref="B48:C49"/>
    <mergeCell ref="F48:F49"/>
    <mergeCell ref="G48:G49"/>
    <mergeCell ref="H48:H49"/>
    <mergeCell ref="E49:E51"/>
    <mergeCell ref="B37:C38"/>
    <mergeCell ref="F37:F38"/>
    <mergeCell ref="G37:G38"/>
    <mergeCell ref="H37:H38"/>
    <mergeCell ref="E38:E40"/>
    <mergeCell ref="B40:C41"/>
    <mergeCell ref="F40:F41"/>
    <mergeCell ref="G40:G41"/>
    <mergeCell ref="H40:H41"/>
    <mergeCell ref="E41:E42"/>
    <mergeCell ref="B29:C30"/>
    <mergeCell ref="F29:F30"/>
    <mergeCell ref="G29:G30"/>
    <mergeCell ref="H29:H30"/>
    <mergeCell ref="E30:E31"/>
    <mergeCell ref="B34:C35"/>
    <mergeCell ref="F34:F35"/>
    <mergeCell ref="G34:G35"/>
    <mergeCell ref="H34:H35"/>
    <mergeCell ref="E35:E37"/>
    <mergeCell ref="F23:F24"/>
    <mergeCell ref="G23:G24"/>
    <mergeCell ref="H23:H24"/>
    <mergeCell ref="B26:C27"/>
    <mergeCell ref="F26:F27"/>
    <mergeCell ref="G26:G27"/>
    <mergeCell ref="H26:H27"/>
    <mergeCell ref="E27:E28"/>
    <mergeCell ref="B17:C18"/>
    <mergeCell ref="F17:F18"/>
    <mergeCell ref="G17:G18"/>
    <mergeCell ref="H17:H18"/>
    <mergeCell ref="B20:C21"/>
    <mergeCell ref="F20:F21"/>
    <mergeCell ref="G20:G21"/>
    <mergeCell ref="H20:H21"/>
    <mergeCell ref="E21:E23"/>
    <mergeCell ref="B23:C24"/>
    <mergeCell ref="B8:C9"/>
    <mergeCell ref="F8:F9"/>
    <mergeCell ref="G8:G9"/>
    <mergeCell ref="H8:H9"/>
    <mergeCell ref="B11:C12"/>
    <mergeCell ref="F11:F12"/>
    <mergeCell ref="G11:G12"/>
    <mergeCell ref="H11:H12"/>
    <mergeCell ref="E12:E13"/>
  </mergeCells>
  <hyperlinks>
    <hyperlink ref="F8" r:id="rId1" xr:uid="{12068D0B-5C64-43C3-92DF-A730A8CF0E32}"/>
    <hyperlink ref="H8" r:id="rId2" xr:uid="{6AA1BEA9-D12B-499D-A5A3-0C5F5E159336}"/>
    <hyperlink ref="D8" r:id="rId3" xr:uid="{4C3C431D-1C72-4B71-8AC6-BDC3DB3BFCAD}"/>
    <hyperlink ref="G8" r:id="rId4" xr:uid="{639A15BB-515E-47E6-8AA0-B422BF26D50E}"/>
    <hyperlink ref="H11" r:id="rId5" xr:uid="{BC702C10-DBBA-4B9A-9260-12A91224ED05}"/>
    <hyperlink ref="H13" r:id="rId6" display="mailto:research@enerdata.net?subject=Key%20Energy%20Intelligence" xr:uid="{AF9F03F2-144C-4B81-A551-7AA48C15DCA4}"/>
    <hyperlink ref="H14" r:id="rId7" display="mailto:research@enerdata.net" xr:uid="{D9CDD341-CC91-433B-A747-C00538A249FB}"/>
    <hyperlink ref="H15" r:id="rId8" display="mailto:research@enerdata.net" xr:uid="{304CB6ED-6020-4396-A7D1-966F91136F8D}"/>
    <hyperlink ref="H17" r:id="rId9" xr:uid="{D49A8826-DE88-43B3-9FEE-093360848DE9}"/>
    <hyperlink ref="H23" r:id="rId10" xr:uid="{C4091C12-C391-4592-93A3-2B10658AE59D}"/>
    <hyperlink ref="H29" r:id="rId11" xr:uid="{DCFCF77C-AB46-4856-9A26-B7EBC9CED868}"/>
    <hyperlink ref="H31" r:id="rId12" display="mailto:research@enerdata.net?subject=EnerMonthly" xr:uid="{DC4FAD56-F033-49EB-880C-409C037EC424}"/>
    <hyperlink ref="H45" r:id="rId13" xr:uid="{94CEDF1F-DEE2-4EEE-B1A7-4518363E889C}"/>
    <hyperlink ref="H48" r:id="rId14" xr:uid="{6A947B21-27EB-4B3C-A96C-7A6F8E7B2234}"/>
    <hyperlink ref="H51" r:id="rId15" xr:uid="{21F4A4AE-A061-44AC-8BCD-82A36C03AA21}"/>
    <hyperlink ref="H43" r:id="rId16" display="mailto:research@enerdata.net" xr:uid="{1669C8B7-27DE-4BB9-B92D-29C1E62FB976}"/>
    <hyperlink ref="H20" r:id="rId17" xr:uid="{79D9A6FE-0067-4A2F-A2BF-8175F0AE0D7A}"/>
    <hyperlink ref="D11" r:id="rId18" xr:uid="{EA78258D-F8D1-49E1-B0E6-F789D86B9835}"/>
    <hyperlink ref="D17" r:id="rId19" xr:uid="{862B991E-E2A2-4A4B-85FB-60A6CF2C5629}"/>
    <hyperlink ref="F17" r:id="rId20" xr:uid="{272EAAE0-F2F9-43D7-AA6E-0DEEB444B1A2}"/>
    <hyperlink ref="G17" r:id="rId21" xr:uid="{5FE8E2F3-74A1-417D-A565-EBEF62B8B318}"/>
    <hyperlink ref="F29" r:id="rId22" xr:uid="{7FA64D2C-5AE0-4354-86F8-6C7F65098E5E}"/>
    <hyperlink ref="G29" r:id="rId23" xr:uid="{BDF7C0C5-D4B2-4CF7-98C5-2642B92F08BF}"/>
    <hyperlink ref="F45" r:id="rId24" xr:uid="{7C9BE2D4-1864-4BEF-A007-F85857A82C77}"/>
    <hyperlink ref="G45" r:id="rId25" xr:uid="{DB1A9823-8054-4795-80A9-62BCF57E9958}"/>
    <hyperlink ref="D45" r:id="rId26" xr:uid="{250B1E8A-E671-4B6D-8D50-49FF63728F56}"/>
    <hyperlink ref="D48" r:id="rId27" xr:uid="{FAA2FDD3-A1E7-4A26-AF28-D1D5D550E5FC}"/>
    <hyperlink ref="F48" r:id="rId28" xr:uid="{3CBD7153-6A06-4887-88B7-70FE046BF688}"/>
    <hyperlink ref="G48" r:id="rId29" xr:uid="{D4F46897-24EA-4155-B988-D10D921227FF}"/>
    <hyperlink ref="D51" r:id="rId30" xr:uid="{F31EFE8C-3B96-4CA9-AC21-C5C00F298415}"/>
    <hyperlink ref="F51" r:id="rId31" xr:uid="{C44F8A6E-19F3-4157-8F4A-091B1D698DA4}"/>
    <hyperlink ref="G51" r:id="rId32" xr:uid="{536CE6BC-6C58-40E8-9A37-4E1EEDA20C21}"/>
    <hyperlink ref="D20" r:id="rId33" xr:uid="{A09C3B33-1466-47CA-AE10-8893EDF03523}"/>
    <hyperlink ref="G20" r:id="rId34" xr:uid="{95721741-F8AC-43D3-A1D2-D1E4EDB3DADF}"/>
    <hyperlink ref="F20" r:id="rId35" xr:uid="{C882AAE6-A69E-4FB1-8F08-8C820DD46FB2}"/>
    <hyperlink ref="D29" r:id="rId36" xr:uid="{1567E4D3-5EF8-41D3-BD0E-9F2983951A39}"/>
    <hyperlink ref="D23" r:id="rId37" xr:uid="{3A29B84E-9A29-4FEA-8E4B-C5A7D6358FB5}"/>
    <hyperlink ref="F23" r:id="rId38" xr:uid="{FBD039E9-7ACA-4F28-936A-E88F1AB3FF06}"/>
    <hyperlink ref="G23" r:id="rId39" xr:uid="{26BE817F-1641-4984-BE1C-9F3366DA7C54}"/>
    <hyperlink ref="F31" r:id="rId40" display="https://www.enerdata.net/energy-research-information-database-free-trial.html?service=gem" xr:uid="{5AB2E0D5-DAAA-4D93-AFBC-C43AF649B0A2}"/>
    <hyperlink ref="D40" r:id="rId41" display="Country Energy Demand Forecast" xr:uid="{D5C041A2-6348-4133-BA39-2558028E7498}"/>
    <hyperlink ref="H34" r:id="rId42" xr:uid="{B54DFD65-B75C-43E3-BF4F-7493DCEA00BB}"/>
    <hyperlink ref="F34" r:id="rId43" xr:uid="{10D05FCB-BD0F-47F9-98C8-BC5BF04B4A3E}"/>
    <hyperlink ref="G34" r:id="rId44" xr:uid="{43B41D04-7AD2-4701-A86C-DD812C6BE209}"/>
    <hyperlink ref="D37" r:id="rId45" xr:uid="{A354C531-CFA4-4EBF-B33F-550A7FEA0BD3}"/>
    <hyperlink ref="D34" r:id="rId46" xr:uid="{F9880E53-FAA1-4CCF-A712-50672164DEAC}"/>
    <hyperlink ref="H37" r:id="rId47" xr:uid="{B90B1430-A3AC-4526-B0D1-DF1EEE126F5D}"/>
    <hyperlink ref="F37" r:id="rId48" xr:uid="{EE8236BF-1996-40F3-B94B-252C5A0314C6}"/>
    <hyperlink ref="G37" r:id="rId49" xr:uid="{84D78B02-8C87-446F-8CAE-E1AD06F5B60E}"/>
    <hyperlink ref="H32" r:id="rId50" display="mailto:research@enerdata.net" xr:uid="{E4C0A832-A5D6-4707-8BF0-62C0BD6AA6B0}"/>
    <hyperlink ref="F11" r:id="rId51" xr:uid="{D014E1E3-E6CD-4319-95E0-AA17C29C95A8}"/>
    <hyperlink ref="H42" r:id="rId52" display="mailto:research@enerdata.net?subject=Country%20Energy%20Demand%20Forecast" xr:uid="{7CF1A330-F787-4678-B749-B716F99676C8}"/>
    <hyperlink ref="H26" r:id="rId53" xr:uid="{1F74CA25-094D-4696-AEF6-50EF651076FA}"/>
    <hyperlink ref="G26" r:id="rId54" xr:uid="{4BA28CB7-8CDE-46C7-9F73-A08663B00F6A}"/>
    <hyperlink ref="D26" r:id="rId55" xr:uid="{D0875AFD-049D-4B3C-995A-0DA79BA35589}"/>
    <hyperlink ref="H26:H27" r:id="rId56" display="Contact us" xr:uid="{47B19DAB-6C75-48F8-A397-75F193A5D9AB}"/>
    <hyperlink ref="G26:G27" r:id="rId57" display="Schedule Demo" xr:uid="{8700BA57-80EE-4EFD-A477-0C64F036B8A7}"/>
    <hyperlink ref="F40" r:id="rId58" xr:uid="{66981D11-3837-4724-AB18-F2548365305B}"/>
    <hyperlink ref="F40:F41" r:id="rId59" display="Free trial version" xr:uid="{B133A3E9-48B5-4A0D-8A93-E4C24F294603}"/>
    <hyperlink ref="H40" r:id="rId60" xr:uid="{446FDE87-EA32-42D3-8BD7-80AC98FAF456}"/>
    <hyperlink ref="G40" r:id="rId61" xr:uid="{4A19E6F9-5B11-454C-A772-5CD69955A536}"/>
    <hyperlink ref="H40:H41" r:id="rId62" display="Contact us" xr:uid="{5EEF84DE-5319-46B9-8B10-F94A0A055F26}"/>
    <hyperlink ref="G40:G41" r:id="rId63" display="Schedule Demo" xr:uid="{B72AB469-D2D6-401B-ADF0-B485E21A10F6}"/>
    <hyperlink ref="D54" r:id="rId64" xr:uid="{5BCB2A23-ACEE-4A86-B81A-E7F7555EECF6}"/>
    <hyperlink ref="F54" r:id="rId65" xr:uid="{B7390932-67FC-4A40-AE01-BBA9A4297074}"/>
    <hyperlink ref="G54" r:id="rId66" xr:uid="{EBEE60F2-A844-4B72-B753-A67C73C3746E}"/>
    <hyperlink ref="F55" r:id="rId67" display="https://www.enerdata.net/energy-research-information-database-free-trial.html?service=ghcd" xr:uid="{DE2AB3E3-1FA5-427C-A35E-ACF93DFE66EC}"/>
    <hyperlink ref="G55" r:id="rId68" display="https://www.enerdata.net/research/schedule-demo.html?service=ghcd" xr:uid="{B6AAD4E1-EA8E-4E02-A495-3C91243E827D}"/>
    <hyperlink ref="F54:F55" r:id="rId69" display="Free trial version" xr:uid="{7A8011A2-38C2-4D09-9417-D5336A13BA2D}"/>
    <hyperlink ref="G54:G55" r:id="rId70" display="Schedule Demo" xr:uid="{23111012-803B-4114-A3E9-2C61433BCADD}"/>
    <hyperlink ref="H54" r:id="rId71" xr:uid="{86EE4E07-6A2D-4495-ABD8-E0F5B6E80EB3}"/>
    <hyperlink ref="H55" r:id="rId72" display="mailto:research@enerdata.net?subject=Global%20Hydrogen%20Companies%20Database" xr:uid="{BDF6984D-04DA-4521-B41C-31B9748BED21}"/>
    <hyperlink ref="H54:H55" r:id="rId73" display="Contact us" xr:uid="{206112F5-C54C-456C-902F-1EFB5EBC38B6}"/>
  </hyperlinks>
  <pageMargins left="0.7" right="0.7" top="0.75" bottom="0.75" header="0.3" footer="0.3"/>
  <pageSetup paperSize="9" orientation="portrait" r:id="rId74"/>
  <colBreaks count="1" manualBreakCount="1">
    <brk id="3" max="47" man="1"/>
  </colBreaks>
  <drawing r:id="rId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028069EF1F643BFFA3430047CA0F7" ma:contentTypeVersion="19" ma:contentTypeDescription="Create a new document." ma:contentTypeScope="" ma:versionID="bbd30c209b7106d16b2762422bfe9c49">
  <xsd:schema xmlns:xsd="http://www.w3.org/2001/XMLSchema" xmlns:xs="http://www.w3.org/2001/XMLSchema" xmlns:p="http://schemas.microsoft.com/office/2006/metadata/properties" xmlns:ns2="a683e2ae-4664-40ab-86f4-63bcc01837ad" xmlns:ns3="d3fa34dc-f639-4366-a64f-729c458fc606" targetNamespace="http://schemas.microsoft.com/office/2006/metadata/properties" ma:root="true" ma:fieldsID="9e80ba395ee6bbcabeb803131f7a8d33" ns2:_="" ns3:_="">
    <xsd:import namespace="a683e2ae-4664-40ab-86f4-63bcc01837ad"/>
    <xsd:import namespace="d3fa34dc-f639-4366-a64f-729c458fc60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Dateheur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3e2ae-4664-40ab-86f4-63bcc01837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002bcd2-6c0e-4a65-84f9-e6a6fee7741e}" ma:internalName="TaxCatchAll" ma:showField="CatchAllData" ma:web="a683e2ae-4664-40ab-86f4-63bcc0183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a34dc-f639-4366-a64f-729c458fc6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heure" ma:index="21" nillable="true" ma:displayName="Date &amp; heure" ma:format="DateTime" ma:internalName="Dateheure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b217d2e-895e-4b73-b90f-e0c73e5e9f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heure xmlns="d3fa34dc-f639-4366-a64f-729c458fc606" xsi:nil="true"/>
    <lcf76f155ced4ddcb4097134ff3c332f xmlns="d3fa34dc-f639-4366-a64f-729c458fc606">
      <Terms xmlns="http://schemas.microsoft.com/office/infopath/2007/PartnerControls"/>
    </lcf76f155ced4ddcb4097134ff3c332f>
    <TaxCatchAll xmlns="a683e2ae-4664-40ab-86f4-63bcc01837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989C4B-F1DB-46E1-A042-9158DFF7B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83e2ae-4664-40ab-86f4-63bcc01837ad"/>
    <ds:schemaRef ds:uri="d3fa34dc-f639-4366-a64f-729c458fc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5E3EAC-D26A-45BA-AF4F-E4FCDE45EF4B}">
  <ds:schemaRefs>
    <ds:schemaRef ds:uri="d3fa34dc-f639-4366-a64f-729c458fc606"/>
    <ds:schemaRef ds:uri="http://purl.org/dc/elements/1.1/"/>
    <ds:schemaRef ds:uri="http://schemas.microsoft.com/office/2006/documentManagement/types"/>
    <ds:schemaRef ds:uri="http://purl.org/dc/terms/"/>
    <ds:schemaRef ds:uri="a683e2ae-4664-40ab-86f4-63bcc01837ad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9F7E65-E3B0-4357-88D9-389761EDAF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Intro</vt:lpstr>
      <vt:lpstr>Demand</vt:lpstr>
      <vt:lpstr>Electricity</vt:lpstr>
      <vt:lpstr>Renewables</vt:lpstr>
      <vt:lpstr>Emissions</vt:lpstr>
      <vt:lpstr>Macro drivers</vt:lpstr>
      <vt:lpstr>Services</vt:lpstr>
      <vt:lpstr>data</vt:lpstr>
      <vt:lpstr>Demand!Impression_des_titres</vt:lpstr>
      <vt:lpstr>Electricity!Impression_des_titres</vt:lpstr>
      <vt:lpstr>'Macro drivers'!Impression_des_titres</vt:lpstr>
      <vt:lpstr>Renewables!Impression_des_titres</vt:lpstr>
      <vt:lpstr>Intro!Scenario_definitions</vt:lpstr>
      <vt:lpstr>Demand!Zone_d_impression</vt:lpstr>
      <vt:lpstr>Electricity!Zone_d_impression</vt:lpstr>
      <vt:lpstr>Emissions!Zone_d_impression</vt:lpstr>
      <vt:lpstr>Intro!Zone_d_impression</vt:lpstr>
      <vt:lpstr>'Macro drivers'!Zone_d_impression</vt:lpstr>
      <vt:lpstr>Renewables!Zone_d_impression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Enerdata Energy Projections  from the EnerFuture service</dc:title>
  <dc:subject/>
  <dc:creator>Enerdata;OpenTBS 1.12.0</dc:creator>
  <cp:keywords/>
  <dc:description/>
  <cp:lastModifiedBy>Florence DAL</cp:lastModifiedBy>
  <cp:revision/>
  <cp:lastPrinted>2020-11-30T16:05:02Z</cp:lastPrinted>
  <dcterms:created xsi:type="dcterms:W3CDTF">2019-09-17T15:50:05Z</dcterms:created>
  <dcterms:modified xsi:type="dcterms:W3CDTF">2025-07-17T10:03:31Z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0x010100EB6028069EF1F643BFFA3430047CA0F7</vt:lpwstr>
  </property>
  <property fmtid="{D5CDD505-2E9C-101B-9397-08002B2CF9AE}" pid="3" name="Order">
    <vt:r8>613600</vt:r8>
  </property>
  <property fmtid="{D5CDD505-2E9C-101B-9397-08002B2CF9AE}" pid="4" name="MediaServiceImageTags">
    <vt:lpwstr/>
  </property>
</Properties>
</file>